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870" windowWidth="13275" windowHeight="9405"/>
  </bookViews>
  <sheets>
    <sheet name="Опросный лист Виброметр" sheetId="2" r:id="rId1"/>
    <sheet name="Лист1" sheetId="4" state="hidden" r:id="rId2"/>
    <sheet name="Справка" sheetId="5" r:id="rId3"/>
  </sheets>
  <externalReferences>
    <externalReference r:id="rId4"/>
  </externalReferences>
  <definedNames>
    <definedName name="Test" localSheetId="1">#REF!</definedName>
    <definedName name="Test">#REF!</definedName>
    <definedName name="Арматура">'[1]Опросный лист термоманометр'!$L$94:$L$99</definedName>
    <definedName name="Без_пустых" localSheetId="1">IFERROR(INDEX(#REF!,SMALL(IF(#REF!&lt;&gt;#REF!,ROW(INDIRECT("1:"&amp;ROWS(#REF!))),""),ROW(INDIRECT("1:"&amp;ROWS(#REF!))))),"")</definedName>
    <definedName name="Без_пустых">IFERROR(INDEX(#REF!,SMALL(IF(#REF!&lt;&gt;#REF!,ROW(INDIRECT("1:"&amp;ROWS(#REF!))),""),ROW(INDIRECT("1:"&amp;ROWS(#REF!))))),"")</definedName>
    <definedName name="Без_пустых1" localSheetId="1">IFERROR(VLOOKUP(ROW(#REF!),#REF!,2,0),"")</definedName>
    <definedName name="Без_пустых1">IFERROR(VLOOKUP(ROW(#REF!),#REF!,2,0),"")</definedName>
    <definedName name="Гильза">OFFSET('[1]Опросный лист термоманометр'!$L$75:$N$78,0,'[1]Опросный лист термоманометр'!$I$24-1,,1)</definedName>
    <definedName name="Давление_ВПИ">'[1]Опросный лист термоманометр'!$L$4:$L$15</definedName>
    <definedName name="Давление_Погрешность">'[1]Опросный лист термоманометр'!$L$17:$L$22</definedName>
    <definedName name="Исполнение">'[1]Опросный лист термоманометр'!$L$87:$L$88</definedName>
    <definedName name="Кабель_Длина">OFFSET('[1]Опросный лист термоманометр'!$L$61:$N$69,0,'[1]Опросный лист термоманометр'!$I$24-1,,1)</definedName>
    <definedName name="Кабель_Защита">OFFSET('[1]Опросный лист термоманометр'!$L$71:$N$73,0,'[1]Опросный лист термоманометр'!$I$24-1,,1)</definedName>
    <definedName name="Кабель_Подключение">OFFSET('[1]Опросный лист термоманометр'!$L$57:$N$59,0,'[1]Опросный лист термоманометр'!$I$24-1,,1)</definedName>
    <definedName name="Конструктивное_исполнение" localSheetId="1">Лист1!#REF!</definedName>
    <definedName name="Конструктивное_исполнение">'Опросный лист Виброметр'!#REF!</definedName>
    <definedName name="_xlnm.Print_Area" localSheetId="1">Лист1!#REF!</definedName>
    <definedName name="_xlnm.Print_Area" localSheetId="0">'Опросный лист Виброметр'!$A$1:$F$31</definedName>
    <definedName name="Поверка">'[1]Опросный лист термоманометр'!$L$101:$L$102</definedName>
    <definedName name="Резьба">'[1]Опросный лист термоманометр'!$L$90:$L$92</definedName>
    <definedName name="Способ_подключения_кабеля_к_термощупу" localSheetId="1">#REF!</definedName>
    <definedName name="Способ_подключения_кабеля_к_термощупу">#REF!</definedName>
    <definedName name="Способы_крепления_термощупа" localSheetId="1">#REF!</definedName>
    <definedName name="Способы_крепления_термощупа">#REF!</definedName>
    <definedName name="Температура_Диапазон" localSheetId="1">Лист1!#REF!</definedName>
    <definedName name="Температура_Диапазон">'Опросный лист Виброметр'!#REF!</definedName>
    <definedName name="Температура_Место">'[1]Опросный лист термоманометр'!$L$25:$L$27</definedName>
    <definedName name="Температура_Погрешность">OFFSET('[1]Опросный лист термоманометр'!$L$36:$N$38,0,'[1]Опросный лист термоманометр'!$I$24-1,,1)</definedName>
    <definedName name="Хранение_передача">'[1]Опросный лист термоманометр'!$L$80:$L$81</definedName>
    <definedName name="Щуп_Диаметр">OFFSET('[1]Опросный лист термоманометр'!$L$45:$N$49,0,'[1]Опросный лист термоманометр'!$I$24-1,,1)</definedName>
    <definedName name="Щуп_Длина">OFFSET('[1]Опросный лист термоманометр'!$L$40:$N$43,0,'[1]Опросный лист термоманометр'!$I$24-1,,1)</definedName>
    <definedName name="Щуп_Крепление">OFFSET('[1]Опросный лист термоманометр'!$L$51:$N$55,0,'[1]Опросный лист термоманометр'!$I$24-1,,1)</definedName>
  </definedNames>
  <calcPr calcId="144525"/>
</workbook>
</file>

<file path=xl/calcChain.xml><?xml version="1.0" encoding="utf-8"?>
<calcChain xmlns="http://schemas.openxmlformats.org/spreadsheetml/2006/main">
  <c r="C43" i="4" l="1"/>
  <c r="B43" i="4"/>
  <c r="B49" i="4" l="1"/>
  <c r="E29" i="4" l="1"/>
  <c r="B4" i="4"/>
  <c r="C4" i="4" s="1"/>
  <c r="E51" i="4" s="1"/>
  <c r="C5" i="4" l="1"/>
  <c r="B63" i="4" s="1"/>
  <c r="B11" i="4" l="1"/>
  <c r="C30" i="2" l="1"/>
  <c r="B58" i="4"/>
  <c r="C11" i="2" s="1"/>
  <c r="B55" i="4"/>
  <c r="E52" i="4"/>
  <c r="C49" i="4" s="1"/>
  <c r="E16" i="4"/>
  <c r="B38" i="4"/>
  <c r="E35" i="4"/>
  <c r="B32" i="4"/>
  <c r="C32" i="4" s="1"/>
  <c r="C38" i="4" l="1"/>
  <c r="C55" i="4"/>
  <c r="B60" i="4" s="1"/>
  <c r="B66" i="4"/>
  <c r="C28" i="2" s="1"/>
  <c r="B19" i="4"/>
  <c r="C19" i="4" s="1"/>
  <c r="C11" i="4" l="1"/>
  <c r="C26" i="2" s="1"/>
  <c r="C24" i="2" l="1"/>
  <c r="B65" i="4" l="1"/>
  <c r="C27" i="2" s="1"/>
</calcChain>
</file>

<file path=xl/comments1.xml><?xml version="1.0" encoding="utf-8"?>
<comments xmlns="http://schemas.openxmlformats.org/spreadsheetml/2006/main">
  <authors>
    <author>Кукина Ольга</author>
  </authors>
  <commentList>
    <comment ref="A4" authorId="0">
      <text>
        <r>
          <rPr>
            <sz val="9"/>
            <color indexed="81"/>
            <rFont val="Tahoma"/>
            <family val="2"/>
            <charset val="204"/>
          </rPr>
          <t>Нажмите для справки</t>
        </r>
      </text>
    </comment>
  </commentList>
</comments>
</file>

<file path=xl/sharedStrings.xml><?xml version="1.0" encoding="utf-8"?>
<sst xmlns="http://schemas.openxmlformats.org/spreadsheetml/2006/main" count="146" uniqueCount="84">
  <si>
    <t>Информацию подготовил:</t>
  </si>
  <si>
    <t>Фамилия, Имя, Отчество</t>
  </si>
  <si>
    <t>Компания</t>
  </si>
  <si>
    <t>Почтовый адрес</t>
  </si>
  <si>
    <t>Телефон/Факс</t>
  </si>
  <si>
    <t>другое</t>
  </si>
  <si>
    <t>Количество, шт</t>
  </si>
  <si>
    <t>Дополнительные требования</t>
  </si>
  <si>
    <t>Если выбрано "другое", то впишите значение</t>
  </si>
  <si>
    <t>Код для заказа</t>
  </si>
  <si>
    <t>не требуется</t>
  </si>
  <si>
    <t>Длина кабеля, м</t>
  </si>
  <si>
    <t>Выбранный вариант</t>
  </si>
  <si>
    <t>В спецификацию</t>
  </si>
  <si>
    <t/>
  </si>
  <si>
    <t>Опции</t>
  </si>
  <si>
    <t>Крепление</t>
  </si>
  <si>
    <t>Столбец1</t>
  </si>
  <si>
    <t>Столбец2</t>
  </si>
  <si>
    <t xml:space="preserve">Опросный лист на Виброметр "Автон" </t>
  </si>
  <si>
    <t>Защита кабеля</t>
  </si>
  <si>
    <t>Свидетельство о поверке</t>
  </si>
  <si>
    <t>Крепление вибропреобразователей</t>
  </si>
  <si>
    <t>болт или шпилька М6</t>
  </si>
  <si>
    <t>В1</t>
  </si>
  <si>
    <t>В2</t>
  </si>
  <si>
    <t>другая</t>
  </si>
  <si>
    <t>без дополнительной защиты</t>
  </si>
  <si>
    <t>труба гофрированная полимерная</t>
  </si>
  <si>
    <t xml:space="preserve">другая </t>
  </si>
  <si>
    <t>, ТГ</t>
  </si>
  <si>
    <t>кронштейн</t>
  </si>
  <si>
    <t>требуется</t>
  </si>
  <si>
    <t>, П</t>
  </si>
  <si>
    <t xml:space="preserve">болт М6 + приклеиваемый подпятник </t>
  </si>
  <si>
    <t>болт М6 + магнитное крепление</t>
  </si>
  <si>
    <t>Крепление вибропреобразователя на подпятник</t>
  </si>
  <si>
    <t>Магнитное крепление вибропреобразователя</t>
  </si>
  <si>
    <t>?</t>
  </si>
  <si>
    <t>С помощью болта или шпильки М6 (в комплектацию не входят)</t>
  </si>
  <si>
    <t>С помощью болта М6 и приклеиваемого подпятника</t>
  </si>
  <si>
    <t>Подпятник может быть изготовлен по размерам заказчика</t>
  </si>
  <si>
    <t>Размеры подпятника:</t>
  </si>
  <si>
    <t>●</t>
  </si>
  <si>
    <t>С помощью болта М6 и магнитного крепления</t>
  </si>
  <si>
    <t>В1Т1</t>
  </si>
  <si>
    <t>В2Т2</t>
  </si>
  <si>
    <t>Комплектация:</t>
  </si>
  <si>
    <t>Преобразователь измерительный вибрации одноканальный A555</t>
  </si>
  <si>
    <t>Преобразователь измерительный вибрации и температуры одноканальный A555</t>
  </si>
  <si>
    <t>Преобразователь измерительный вибрации двухканальный A555</t>
  </si>
  <si>
    <t>Преобразователь измерительный вибрации и температуры двухканальный A555</t>
  </si>
  <si>
    <t>Паспорт</t>
  </si>
  <si>
    <t>Первичные преобразователи</t>
  </si>
  <si>
    <t>1 вибропреобразователь</t>
  </si>
  <si>
    <t>1 вибропреобразователь + 1 термопреобразователь</t>
  </si>
  <si>
    <t>2 вибропреобразователя</t>
  </si>
  <si>
    <t>2 вибропреобразователя + 2 термопреобразователя</t>
  </si>
  <si>
    <t>Столбец3</t>
  </si>
  <si>
    <t>Передача данных</t>
  </si>
  <si>
    <t>, 1м</t>
  </si>
  <si>
    <t>, 1.5м</t>
  </si>
  <si>
    <t>, 2м</t>
  </si>
  <si>
    <t>, 2.5м</t>
  </si>
  <si>
    <t>, 3м</t>
  </si>
  <si>
    <t>, 4м</t>
  </si>
  <si>
    <t>, 5м</t>
  </si>
  <si>
    <t>, 7м</t>
  </si>
  <si>
    <t>, 10м</t>
  </si>
  <si>
    <t>LoRaWAN + Bluetooth Low Energy</t>
  </si>
  <si>
    <t>, LoRa</t>
  </si>
  <si>
    <t>NB-IoT + Bluetooth Low Energy</t>
  </si>
  <si>
    <t>, NB-IoT</t>
  </si>
  <si>
    <t>Дополнительная комплектация:</t>
  </si>
  <si>
    <t>С помощью переходника М8</t>
  </si>
  <si>
    <t>Размеры переходника:</t>
  </si>
  <si>
    <t>болт М6 + переходник М8</t>
  </si>
  <si>
    <t>Крепление с помощью переходника М8</t>
  </si>
  <si>
    <t>Рабочие условия эксплуатации</t>
  </si>
  <si>
    <t>от -40 до +60 °C (индустриальный температурный диапазон)</t>
  </si>
  <si>
    <t>от -52 до +60 °C (низкотемпературный диапазон)</t>
  </si>
  <si>
    <t>, Н</t>
  </si>
  <si>
    <t>от -56 до +60 °C (расширенный низкотемпературный диапазон)</t>
  </si>
  <si>
    <t>, 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</si>
</sst>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2"/>
      <name val="Calibri"/>
      <family val="2"/>
      <charset val="204"/>
      <scheme val="minor"/>
    </font>
    <font>
      <b/>
      <i/>
      <u/>
      <sz val="10"/>
      <color theme="9" tint="-0.249977111117893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sz val="10"/>
      <color theme="0"/>
      <name val="Arial Cyr"/>
      <charset val="204"/>
    </font>
    <font>
      <b/>
      <i/>
      <u/>
      <sz val="10"/>
      <color theme="0"/>
      <name val="Arial"/>
      <family val="2"/>
      <charset val="204"/>
    </font>
    <font>
      <b/>
      <sz val="14"/>
      <name val="Arial Cyr"/>
      <charset val="204"/>
    </font>
    <font>
      <b/>
      <sz val="12"/>
      <color rgb="FFFF0000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b/>
      <sz val="16"/>
      <color rgb="FF00B050"/>
      <name val="Arial Cyr"/>
      <charset val="204"/>
    </font>
    <font>
      <sz val="9"/>
      <color indexed="81"/>
      <name val="Tahoma"/>
      <family val="2"/>
      <charset val="204"/>
    </font>
    <font>
      <u/>
      <sz val="10"/>
      <color theme="10"/>
      <name val="Arial Cyr"/>
      <charset val="204"/>
    </font>
    <font>
      <b/>
      <sz val="11"/>
      <name val="Arial Cyr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Font="1"/>
    <xf numFmtId="0" fontId="1" fillId="3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vertical="center"/>
    </xf>
    <xf numFmtId="0" fontId="1" fillId="0" borderId="0" xfId="0" applyFont="1" applyFill="1"/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vertical="top"/>
    </xf>
    <xf numFmtId="0" fontId="1" fillId="0" borderId="0" xfId="0" quotePrefix="1" applyFont="1" applyAlignment="1">
      <alignment horizontal="left"/>
    </xf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quotePrefix="1" applyFont="1"/>
    <xf numFmtId="0" fontId="1" fillId="3" borderId="0" xfId="0" quotePrefix="1" applyFont="1" applyFill="1"/>
    <xf numFmtId="0" fontId="1" fillId="0" borderId="0" xfId="0" applyFont="1" applyFill="1" applyAlignment="1">
      <alignment horizontal="left"/>
    </xf>
    <xf numFmtId="0" fontId="1" fillId="0" borderId="0" xfId="0" quotePrefix="1" applyFont="1" applyAlignment="1">
      <alignment horizontal="right"/>
    </xf>
    <xf numFmtId="0" fontId="1" fillId="3" borderId="0" xfId="0" quotePrefix="1" applyFont="1" applyFill="1" applyAlignment="1">
      <alignment horizontal="right"/>
    </xf>
    <xf numFmtId="0" fontId="0" fillId="0" borderId="1" xfId="0" applyBorder="1"/>
    <xf numFmtId="0" fontId="6" fillId="0" borderId="1" xfId="0" applyFont="1" applyBorder="1" applyAlignment="1">
      <alignment vertical="center"/>
    </xf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9" fillId="0" borderId="1" xfId="1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1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2" xfId="0" applyFill="1" applyBorder="1"/>
    <xf numFmtId="0" fontId="0" fillId="0" borderId="3" xfId="0" applyBorder="1"/>
    <xf numFmtId="0" fontId="1" fillId="0" borderId="3" xfId="0" applyFont="1" applyBorder="1"/>
    <xf numFmtId="0" fontId="5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3" borderId="6" xfId="0" applyFill="1" applyBorder="1"/>
    <xf numFmtId="0" fontId="1" fillId="3" borderId="6" xfId="0" applyFont="1" applyFill="1" applyBorder="1"/>
    <xf numFmtId="0" fontId="1" fillId="3" borderId="9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1" fillId="3" borderId="11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0" borderId="14" xfId="0" applyFill="1" applyBorder="1"/>
    <xf numFmtId="0" fontId="0" fillId="0" borderId="6" xfId="0" applyBorder="1"/>
    <xf numFmtId="0" fontId="1" fillId="4" borderId="4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33"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10" dropStyle="combo" dx="16" fmlaLink="Лист1!$A$4" fmlaRange="Лист1!$D$5:$D$8" noThreeD="1" val="0"/>
</file>

<file path=xl/ctrlProps/ctrlProp2.xml><?xml version="1.0" encoding="utf-8"?>
<formControlPr xmlns="http://schemas.microsoft.com/office/spreadsheetml/2009/9/main" objectType="Drop" dropLines="10" dropStyle="combo" dx="16" fmlaLink="Лист1!$A$19" fmlaRange="Лист1!$D$20:$D$29" noThreeD="1" val="0"/>
</file>

<file path=xl/ctrlProps/ctrlProp3.xml><?xml version="1.0" encoding="utf-8"?>
<formControlPr xmlns="http://schemas.microsoft.com/office/spreadsheetml/2009/9/main" objectType="Drop" dropLines="10" dropStyle="combo" dx="16" fmlaLink="Лист1!$A$38" fmlaRange="Лист1!$D$39" noThreeD="1" val="0"/>
</file>

<file path=xl/ctrlProps/ctrlProp4.xml><?xml version="1.0" encoding="utf-8"?>
<formControlPr xmlns="http://schemas.microsoft.com/office/spreadsheetml/2009/9/main" objectType="Drop" dropLines="10" dropStyle="combo" dx="16" fmlaLink="Лист1!$A$49" fmlaRange="Лист1!$D$50:$D$52" noThreeD="1" val="0"/>
</file>

<file path=xl/ctrlProps/ctrlProp5.xml><?xml version="1.0" encoding="utf-8"?>
<formControlPr xmlns="http://schemas.microsoft.com/office/spreadsheetml/2009/9/main" objectType="Drop" dropLines="10" dropStyle="combo" dx="16" fmlaLink="Лист1!$A$32" fmlaRange="Лист1!$D$33:$D$35" noThreeD="1" val="0"/>
</file>

<file path=xl/ctrlProps/ctrlProp6.xml><?xml version="1.0" encoding="utf-8"?>
<formControlPr xmlns="http://schemas.microsoft.com/office/spreadsheetml/2009/9/main" objectType="Drop" dropLines="10" dropStyle="combo" dx="16" fmlaLink="Лист1!$A$11" fmlaRange="Лист1!$D$12:$D$16" noThreeD="1" val="0"/>
</file>

<file path=xl/ctrlProps/ctrlProp7.xml><?xml version="1.0" encoding="utf-8"?>
<formControlPr xmlns="http://schemas.microsoft.com/office/spreadsheetml/2009/9/main" objectType="Drop" dropLines="10" dropStyle="combo" dx="16" fmlaLink="Лист1!$A$55" fmlaRange="Лист1!$D$56:$D$57" noThreeD="1" val="0"/>
</file>

<file path=xl/ctrlProps/ctrlProp8.xml><?xml version="1.0" encoding="utf-8"?>
<formControlPr xmlns="http://schemas.microsoft.com/office/spreadsheetml/2009/9/main" objectType="Drop" dropLines="10" dropStyle="combo" dx="16" fmlaLink="Лист1!$A$43" fmlaRange="Лист1!$D$44:$D$46" noThreeD="1" val="0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</xdr:row>
          <xdr:rowOff>28575</xdr:rowOff>
        </xdr:from>
        <xdr:to>
          <xdr:col>5</xdr:col>
          <xdr:colOff>1647825</xdr:colOff>
          <xdr:row>4</xdr:row>
          <xdr:rowOff>285750</xdr:rowOff>
        </xdr:to>
        <xdr:sp macro="" textlink="">
          <xdr:nvSpPr>
            <xdr:cNvPr id="2093" name="TextBox7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9525</xdr:rowOff>
        </xdr:from>
        <xdr:to>
          <xdr:col>5</xdr:col>
          <xdr:colOff>1628775</xdr:colOff>
          <xdr:row>12</xdr:row>
          <xdr:rowOff>790575</xdr:rowOff>
        </xdr:to>
        <xdr:sp macro="" textlink="">
          <xdr:nvSpPr>
            <xdr:cNvPr id="2098" name="TextBox12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14</xdr:row>
          <xdr:rowOff>57150</xdr:rowOff>
        </xdr:from>
        <xdr:to>
          <xdr:col>3</xdr:col>
          <xdr:colOff>57150</xdr:colOff>
          <xdr:row>14</xdr:row>
          <xdr:rowOff>314325</xdr:rowOff>
        </xdr:to>
        <xdr:sp macro="" textlink="">
          <xdr:nvSpPr>
            <xdr:cNvPr id="2099" name="TextBox13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1876425</xdr:colOff>
          <xdr:row>17</xdr:row>
          <xdr:rowOff>38100</xdr:rowOff>
        </xdr:from>
        <xdr:to>
          <xdr:col>6</xdr:col>
          <xdr:colOff>0</xdr:colOff>
          <xdr:row>17</xdr:row>
          <xdr:rowOff>295275</xdr:rowOff>
        </xdr:to>
        <xdr:sp macro="" textlink="">
          <xdr:nvSpPr>
            <xdr:cNvPr id="2100" name="TextBox14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18</xdr:row>
          <xdr:rowOff>38100</xdr:rowOff>
        </xdr:from>
        <xdr:to>
          <xdr:col>6</xdr:col>
          <xdr:colOff>0</xdr:colOff>
          <xdr:row>18</xdr:row>
          <xdr:rowOff>295275</xdr:rowOff>
        </xdr:to>
        <xdr:sp macro="" textlink="">
          <xdr:nvSpPr>
            <xdr:cNvPr id="2101" name="TextBox15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19</xdr:row>
          <xdr:rowOff>38100</xdr:rowOff>
        </xdr:from>
        <xdr:to>
          <xdr:col>5</xdr:col>
          <xdr:colOff>1647825</xdr:colOff>
          <xdr:row>19</xdr:row>
          <xdr:rowOff>295275</xdr:rowOff>
        </xdr:to>
        <xdr:sp macro="" textlink="">
          <xdr:nvSpPr>
            <xdr:cNvPr id="2102" name="TextBox16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20</xdr:row>
          <xdr:rowOff>38100</xdr:rowOff>
        </xdr:from>
        <xdr:to>
          <xdr:col>5</xdr:col>
          <xdr:colOff>1647825</xdr:colOff>
          <xdr:row>20</xdr:row>
          <xdr:rowOff>295275</xdr:rowOff>
        </xdr:to>
        <xdr:sp macro="" textlink="">
          <xdr:nvSpPr>
            <xdr:cNvPr id="2103" name="TextBox17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38100</xdr:rowOff>
        </xdr:from>
        <xdr:to>
          <xdr:col>3</xdr:col>
          <xdr:colOff>2933700</xdr:colOff>
          <xdr:row>2</xdr:row>
          <xdr:rowOff>295275</xdr:rowOff>
        </xdr:to>
        <xdr:sp macro="" textlink="">
          <xdr:nvSpPr>
            <xdr:cNvPr id="2159" name="Drop Down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</xdr:row>
          <xdr:rowOff>9525</xdr:rowOff>
        </xdr:from>
        <xdr:to>
          <xdr:col>3</xdr:col>
          <xdr:colOff>2924175</xdr:colOff>
          <xdr:row>4</xdr:row>
          <xdr:rowOff>266700</xdr:rowOff>
        </xdr:to>
        <xdr:sp macro="" textlink="">
          <xdr:nvSpPr>
            <xdr:cNvPr id="2162" name="Drop Down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28575</xdr:rowOff>
        </xdr:from>
        <xdr:to>
          <xdr:col>3</xdr:col>
          <xdr:colOff>2924175</xdr:colOff>
          <xdr:row>6</xdr:row>
          <xdr:rowOff>295275</xdr:rowOff>
        </xdr:to>
        <xdr:sp macro="" textlink="">
          <xdr:nvSpPr>
            <xdr:cNvPr id="2163" name="Drop Down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19050</xdr:rowOff>
        </xdr:from>
        <xdr:to>
          <xdr:col>3</xdr:col>
          <xdr:colOff>2924175</xdr:colOff>
          <xdr:row>8</xdr:row>
          <xdr:rowOff>285750</xdr:rowOff>
        </xdr:to>
        <xdr:sp macro="" textlink="">
          <xdr:nvSpPr>
            <xdr:cNvPr id="2164" name="Drop Down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19050</xdr:rowOff>
        </xdr:from>
        <xdr:to>
          <xdr:col>6</xdr:col>
          <xdr:colOff>0</xdr:colOff>
          <xdr:row>8</xdr:row>
          <xdr:rowOff>276225</xdr:rowOff>
        </xdr:to>
        <xdr:sp macro="" textlink="">
          <xdr:nvSpPr>
            <xdr:cNvPr id="2165" name="TextBox1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0</xdr:rowOff>
        </xdr:from>
        <xdr:to>
          <xdr:col>3</xdr:col>
          <xdr:colOff>2924175</xdr:colOff>
          <xdr:row>5</xdr:row>
          <xdr:rowOff>266700</xdr:rowOff>
        </xdr:to>
        <xdr:sp macro="" textlink="">
          <xdr:nvSpPr>
            <xdr:cNvPr id="2166" name="Drop Down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19050</xdr:rowOff>
        </xdr:from>
        <xdr:to>
          <xdr:col>3</xdr:col>
          <xdr:colOff>2933700</xdr:colOff>
          <xdr:row>3</xdr:row>
          <xdr:rowOff>276225</xdr:rowOff>
        </xdr:to>
        <xdr:sp macro="" textlink="">
          <xdr:nvSpPr>
            <xdr:cNvPr id="2168" name="Drop Down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</xdr:row>
          <xdr:rowOff>28575</xdr:rowOff>
        </xdr:from>
        <xdr:to>
          <xdr:col>5</xdr:col>
          <xdr:colOff>1647825</xdr:colOff>
          <xdr:row>3</xdr:row>
          <xdr:rowOff>285750</xdr:rowOff>
        </xdr:to>
        <xdr:sp macro="" textlink="">
          <xdr:nvSpPr>
            <xdr:cNvPr id="2169" name="TextBox2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28575</xdr:rowOff>
        </xdr:from>
        <xdr:to>
          <xdr:col>3</xdr:col>
          <xdr:colOff>2924175</xdr:colOff>
          <xdr:row>9</xdr:row>
          <xdr:rowOff>295275</xdr:rowOff>
        </xdr:to>
        <xdr:sp macro="" textlink="">
          <xdr:nvSpPr>
            <xdr:cNvPr id="2170" name="Drop Down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</xdr:row>
          <xdr:rowOff>28575</xdr:rowOff>
        </xdr:from>
        <xdr:to>
          <xdr:col>5</xdr:col>
          <xdr:colOff>1647825</xdr:colOff>
          <xdr:row>5</xdr:row>
          <xdr:rowOff>285750</xdr:rowOff>
        </xdr:to>
        <xdr:sp macro="" textlink="">
          <xdr:nvSpPr>
            <xdr:cNvPr id="2171" name="TextBox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28575</xdr:rowOff>
        </xdr:from>
        <xdr:to>
          <xdr:col>3</xdr:col>
          <xdr:colOff>2924175</xdr:colOff>
          <xdr:row>7</xdr:row>
          <xdr:rowOff>295275</xdr:rowOff>
        </xdr:to>
        <xdr:sp macro="" textlink="">
          <xdr:nvSpPr>
            <xdr:cNvPr id="2173" name="Drop Down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5</xdr:row>
      <xdr:rowOff>57150</xdr:rowOff>
    </xdr:from>
    <xdr:to>
      <xdr:col>6</xdr:col>
      <xdr:colOff>4019597</xdr:colOff>
      <xdr:row>5</xdr:row>
      <xdr:rowOff>2438400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4286250"/>
          <a:ext cx="3943397" cy="2381250"/>
        </a:xfrm>
        <a:prstGeom prst="rect">
          <a:avLst/>
        </a:prstGeom>
      </xdr:spPr>
    </xdr:pic>
    <xdr:clientData/>
  </xdr:twoCellAnchor>
  <xdr:twoCellAnchor editAs="oneCell">
    <xdr:from>
      <xdr:col>2</xdr:col>
      <xdr:colOff>480468</xdr:colOff>
      <xdr:row>3</xdr:row>
      <xdr:rowOff>57151</xdr:rowOff>
    </xdr:from>
    <xdr:to>
      <xdr:col>2</xdr:col>
      <xdr:colOff>1343471</xdr:colOff>
      <xdr:row>3</xdr:row>
      <xdr:rowOff>2628900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193" y="923926"/>
          <a:ext cx="863003" cy="2571749"/>
        </a:xfrm>
        <a:prstGeom prst="rect">
          <a:avLst/>
        </a:prstGeom>
      </xdr:spPr>
    </xdr:pic>
    <xdr:clientData/>
  </xdr:twoCellAnchor>
  <xdr:twoCellAnchor editAs="oneCell">
    <xdr:from>
      <xdr:col>6</xdr:col>
      <xdr:colOff>1792121</xdr:colOff>
      <xdr:row>3</xdr:row>
      <xdr:rowOff>47626</xdr:rowOff>
    </xdr:from>
    <xdr:to>
      <xdr:col>6</xdr:col>
      <xdr:colOff>2638632</xdr:colOff>
      <xdr:row>3</xdr:row>
      <xdr:rowOff>3133725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5346" y="914401"/>
          <a:ext cx="846511" cy="3086099"/>
        </a:xfrm>
        <a:prstGeom prst="rect">
          <a:avLst/>
        </a:prstGeom>
      </xdr:spPr>
    </xdr:pic>
    <xdr:clientData/>
  </xdr:twoCellAnchor>
  <xdr:twoCellAnchor editAs="oneCell">
    <xdr:from>
      <xdr:col>9</xdr:col>
      <xdr:colOff>917546</xdr:colOff>
      <xdr:row>3</xdr:row>
      <xdr:rowOff>47626</xdr:rowOff>
    </xdr:from>
    <xdr:to>
      <xdr:col>9</xdr:col>
      <xdr:colOff>1732188</xdr:colOff>
      <xdr:row>3</xdr:row>
      <xdr:rowOff>2990850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7996" y="914401"/>
          <a:ext cx="814642" cy="2943224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228697</xdr:colOff>
      <xdr:row>3</xdr:row>
      <xdr:rowOff>19050</xdr:rowOff>
    </xdr:from>
    <xdr:to>
      <xdr:col>12</xdr:col>
      <xdr:colOff>1457324</xdr:colOff>
      <xdr:row>3</xdr:row>
      <xdr:rowOff>3257550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810972" y="885825"/>
          <a:ext cx="1228627" cy="3238500"/>
        </a:xfrm>
        <a:prstGeom prst="rect">
          <a:avLst/>
        </a:prstGeom>
      </xdr:spPr>
    </xdr:pic>
    <xdr:clientData/>
  </xdr:twoCellAnchor>
  <xdr:twoCellAnchor editAs="oneCell">
    <xdr:from>
      <xdr:col>12</xdr:col>
      <xdr:colOff>209551</xdr:colOff>
      <xdr:row>5</xdr:row>
      <xdr:rowOff>47625</xdr:rowOff>
    </xdr:from>
    <xdr:to>
      <xdr:col>12</xdr:col>
      <xdr:colOff>1366300</xdr:colOff>
      <xdr:row>8</xdr:row>
      <xdr:rowOff>9524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791826" y="4429125"/>
          <a:ext cx="1156749" cy="28384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Projects/A8x5/Doc/A835%20&#1058;&#1077;&#1088;&#1084;&#1086;&#1084;&#1072;&#1085;&#1086;&#1084;&#1077;&#1090;&#1088;.&#1054;&#1087;&#1088;&#1086;&#1089;&#1085;&#1099;&#1081;%20&#1083;&#1080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осный лист термоманометр"/>
      <sheetName val="Лист1"/>
      <sheetName val="Справка"/>
    </sheetNames>
    <sheetDataSet>
      <sheetData sheetId="0">
        <row r="4">
          <cell r="L4">
            <v>0.6</v>
          </cell>
        </row>
        <row r="5">
          <cell r="L5">
            <v>1</v>
          </cell>
        </row>
        <row r="6">
          <cell r="L6">
            <v>1.6</v>
          </cell>
        </row>
        <row r="7">
          <cell r="L7">
            <v>2.5</v>
          </cell>
        </row>
        <row r="8">
          <cell r="L8">
            <v>4</v>
          </cell>
        </row>
        <row r="9">
          <cell r="L9">
            <v>6</v>
          </cell>
        </row>
        <row r="10">
          <cell r="L10">
            <v>10</v>
          </cell>
        </row>
        <row r="11">
          <cell r="L11">
            <v>16</v>
          </cell>
        </row>
        <row r="12">
          <cell r="L12">
            <v>25</v>
          </cell>
        </row>
        <row r="13">
          <cell r="L13">
            <v>40</v>
          </cell>
        </row>
        <row r="14">
          <cell r="L14">
            <v>60</v>
          </cell>
        </row>
        <row r="15">
          <cell r="L15" t="str">
            <v>другое</v>
          </cell>
        </row>
        <row r="17">
          <cell r="L17">
            <v>0.15</v>
          </cell>
        </row>
        <row r="18">
          <cell r="L18">
            <v>0.25</v>
          </cell>
        </row>
        <row r="19">
          <cell r="L19">
            <v>0.5</v>
          </cell>
        </row>
        <row r="20">
          <cell r="L20">
            <v>1</v>
          </cell>
        </row>
        <row r="21">
          <cell r="L21">
            <v>1.5</v>
          </cell>
        </row>
        <row r="22">
          <cell r="L22" t="str">
            <v>другое</v>
          </cell>
        </row>
        <row r="24">
          <cell r="I24">
            <v>1</v>
          </cell>
        </row>
        <row r="25">
          <cell r="L25" t="str">
            <v>корпус датчика</v>
          </cell>
        </row>
        <row r="26">
          <cell r="L26" t="str">
            <v>встроенный погружной термощуп (жидкость или газ)</v>
          </cell>
        </row>
        <row r="27">
          <cell r="L27" t="str">
            <v>выносной погружной термощуп (жидкость или газ)</v>
          </cell>
        </row>
        <row r="36">
          <cell r="L36">
            <v>0.5</v>
          </cell>
          <cell r="M36">
            <v>0.5</v>
          </cell>
          <cell r="N36">
            <v>2</v>
          </cell>
        </row>
        <row r="37">
          <cell r="L37">
            <v>1</v>
          </cell>
          <cell r="M37">
            <v>1</v>
          </cell>
          <cell r="N37">
            <v>1</v>
          </cell>
        </row>
        <row r="38">
          <cell r="L38">
            <v>2</v>
          </cell>
          <cell r="M38">
            <v>2</v>
          </cell>
          <cell r="N38" t="str">
            <v>0.5</v>
          </cell>
        </row>
        <row r="40">
          <cell r="M40">
            <v>46</v>
          </cell>
          <cell r="N40">
            <v>46</v>
          </cell>
        </row>
        <row r="41">
          <cell r="M41">
            <v>64</v>
          </cell>
          <cell r="N41">
            <v>64</v>
          </cell>
        </row>
        <row r="42">
          <cell r="M42">
            <v>100</v>
          </cell>
          <cell r="N42">
            <v>100</v>
          </cell>
        </row>
        <row r="43">
          <cell r="M43" t="str">
            <v>другая</v>
          </cell>
          <cell r="N43" t="str">
            <v>другая</v>
          </cell>
        </row>
        <row r="45">
          <cell r="M45">
            <v>5</v>
          </cell>
          <cell r="N45">
            <v>5</v>
          </cell>
        </row>
        <row r="46">
          <cell r="M46">
            <v>6</v>
          </cell>
          <cell r="N46">
            <v>6</v>
          </cell>
        </row>
        <row r="47">
          <cell r="M47">
            <v>8</v>
          </cell>
          <cell r="N47">
            <v>8</v>
          </cell>
        </row>
        <row r="48">
          <cell r="M48">
            <v>10</v>
          </cell>
          <cell r="N48">
            <v>10</v>
          </cell>
        </row>
        <row r="49">
          <cell r="M49" t="str">
            <v>другой</v>
          </cell>
          <cell r="N49" t="str">
            <v>другой</v>
          </cell>
        </row>
        <row r="51">
          <cell r="N51" t="str">
            <v>штуцер подвижный</v>
          </cell>
        </row>
        <row r="52">
          <cell r="N52" t="str">
            <v>штуцер приварной</v>
          </cell>
        </row>
        <row r="53">
          <cell r="N53" t="str">
            <v>штуцер подпружиненный</v>
          </cell>
        </row>
        <row r="54">
          <cell r="N54" t="str">
            <v>фланец</v>
          </cell>
        </row>
        <row r="55">
          <cell r="N55" t="str">
            <v>другой</v>
          </cell>
        </row>
        <row r="57">
          <cell r="N57" t="str">
            <v>бескорпусной с выводами</v>
          </cell>
        </row>
        <row r="58">
          <cell r="N58" t="str">
            <v>коммутационная (клеммная) головка</v>
          </cell>
        </row>
        <row r="59">
          <cell r="N59" t="str">
            <v>другой</v>
          </cell>
        </row>
        <row r="61">
          <cell r="N61">
            <v>1</v>
          </cell>
        </row>
        <row r="62">
          <cell r="N62">
            <v>1.5</v>
          </cell>
        </row>
        <row r="63">
          <cell r="N63">
            <v>2</v>
          </cell>
        </row>
        <row r="64">
          <cell r="N64">
            <v>2.5</v>
          </cell>
        </row>
        <row r="65">
          <cell r="N65">
            <v>3</v>
          </cell>
        </row>
        <row r="66">
          <cell r="N66">
            <v>4</v>
          </cell>
        </row>
        <row r="67">
          <cell r="N67">
            <v>5</v>
          </cell>
        </row>
        <row r="68">
          <cell r="N68">
            <v>7</v>
          </cell>
        </row>
        <row r="69">
          <cell r="N69">
            <v>10</v>
          </cell>
        </row>
        <row r="71">
          <cell r="N71" t="str">
            <v>без дополнительной защиты</v>
          </cell>
        </row>
        <row r="72">
          <cell r="N72" t="str">
            <v>труба гофрированная полимерная</v>
          </cell>
        </row>
        <row r="73">
          <cell r="N73" t="str">
            <v xml:space="preserve">другая </v>
          </cell>
        </row>
        <row r="75">
          <cell r="M75" t="str">
            <v>не требуется</v>
          </cell>
          <cell r="N75" t="str">
            <v>не требуется</v>
          </cell>
        </row>
        <row r="76">
          <cell r="M76" t="str">
            <v>М20х1.5</v>
          </cell>
          <cell r="N76" t="str">
            <v>М20х1.5</v>
          </cell>
        </row>
        <row r="77">
          <cell r="M77" t="str">
            <v>G1/2</v>
          </cell>
          <cell r="N77" t="str">
            <v>G1/2</v>
          </cell>
        </row>
        <row r="78">
          <cell r="M78" t="str">
            <v>другая</v>
          </cell>
          <cell r="N78" t="str">
            <v>другая</v>
          </cell>
        </row>
        <row r="80">
          <cell r="L80" t="str">
            <v>LoRaWAN</v>
          </cell>
        </row>
        <row r="81">
          <cell r="L81" t="str">
            <v>нет</v>
          </cell>
        </row>
        <row r="87">
          <cell r="L87" t="str">
            <v>обычное</v>
          </cell>
        </row>
        <row r="88">
          <cell r="L88" t="str">
            <v>коррозионно-стойкое</v>
          </cell>
        </row>
        <row r="90">
          <cell r="L90" t="str">
            <v>М20х1.5</v>
          </cell>
        </row>
        <row r="91">
          <cell r="L91" t="str">
            <v>G1/2</v>
          </cell>
        </row>
        <row r="92">
          <cell r="L92" t="str">
            <v>другая</v>
          </cell>
        </row>
        <row r="94">
          <cell r="L94" t="str">
            <v>не требуется</v>
          </cell>
        </row>
        <row r="95">
          <cell r="L95" t="str">
            <v>кронштейн Г-образный</v>
          </cell>
        </row>
        <row r="96">
          <cell r="L96" t="str">
            <v>отвод-охладитель</v>
          </cell>
        </row>
        <row r="97">
          <cell r="L97" t="str">
            <v>клапан, отвод-охладитель</v>
          </cell>
        </row>
        <row r="98">
          <cell r="L98" t="str">
            <v>блок вентильный, гильза защитная</v>
          </cell>
        </row>
        <row r="99">
          <cell r="L99" t="str">
            <v>другая</v>
          </cell>
        </row>
        <row r="101">
          <cell r="L101" t="str">
            <v>не требуется</v>
          </cell>
        </row>
        <row r="102">
          <cell r="L102" t="str">
            <v>требуется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4" name="Таблица1" displayName="Таблица1" ref="D4:F8" totalsRowShown="0" headerRowDxfId="32" dataDxfId="31">
  <autoFilter ref="D4:F8"/>
  <tableColumns count="3">
    <tableColumn id="1" name="Столбец1" dataDxfId="30"/>
    <tableColumn id="2" name="Столбец2" dataDxfId="29"/>
    <tableColumn id="3" name="Столбец3" dataDxfId="2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5" name="Таблица4" displayName="Таблица4" ref="D32:E35" totalsRowShown="0" headerRowDxfId="27" dataDxfId="26">
  <autoFilter ref="D32:E35"/>
  <tableColumns count="2">
    <tableColumn id="1" name="Столбец1" dataDxfId="25"/>
    <tableColumn id="2" name="Столбец2" dataDxfId="24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6" name="Таблица2" displayName="Таблица2" ref="D11:E16" totalsRowShown="0" headerRowDxfId="23" dataDxfId="22">
  <autoFilter ref="D11:E16"/>
  <tableColumns count="2">
    <tableColumn id="1" name="Столбец1" dataDxfId="21"/>
    <tableColumn id="2" name="Столбец2" dataDxfId="20">
      <calculatedColumnFormula>"Крепление: "&amp;'Опросный лист Виброметр'!F3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7" name="Таблица5" displayName="Таблица5" ref="D49:E52" totalsRowShown="0" headerRowDxfId="19" dataDxfId="18">
  <autoFilter ref="D49:E52"/>
  <tableColumns count="2">
    <tableColumn id="1" name="Столбец1" dataDxfId="17"/>
    <tableColumn id="2" name="Столбец2" dataDxfId="16">
      <calculatedColumnFormula>"Крепление: "&amp;'Опросный лист Виброметр'!F33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8" name="Таблица6" displayName="Таблица6" ref="D55:E57" totalsRowShown="0" headerRowDxfId="15" dataDxfId="14">
  <autoFilter ref="D55:E57"/>
  <tableColumns count="2">
    <tableColumn id="1" name="Столбец1" dataDxfId="13"/>
    <tableColumn id="2" name="Столбец2" dataDxfId="12">
      <calculatedColumnFormula>"Крепление: "&amp;'Опросный лист Виброметр'!F38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1" name="Таблица3" displayName="Таблица3" ref="D19:E29" totalsRowShown="0" headerRowDxfId="11" dataDxfId="10">
  <autoFilter ref="D19:E29"/>
  <tableColumns count="2">
    <tableColumn id="1" name="Столбец1" dataDxfId="9"/>
    <tableColumn id="2" name="Столбец2" dataDxfId="8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2" name="Таблица7" displayName="Таблица7" ref="D38:E40" totalsRowShown="0" headerRowDxfId="7" dataDxfId="6">
  <autoFilter ref="D38:E40"/>
  <tableColumns count="2">
    <tableColumn id="1" name="Столбец1" dataDxfId="5"/>
    <tableColumn id="2" name="Столбец2" dataDxfId="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Таблица8" displayName="Таблица8" ref="D43:E46" totalsRowShown="0" headerRowDxfId="3" dataDxfId="2">
  <autoFilter ref="D43:E46"/>
  <tableColumns count="2">
    <tableColumn id="1" name="Столбец1" dataDxfId="1"/>
    <tableColumn id="2" name="Столбец2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image" Target="../media/image7.emf"/><Relationship Id="rId26" Type="http://schemas.openxmlformats.org/officeDocument/2006/relationships/ctrlProp" Target="../ctrlProps/ctrlProp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8.xml"/><Relationship Id="rId25" Type="http://schemas.openxmlformats.org/officeDocument/2006/relationships/ctrlProp" Target="../ctrlProps/ctrlProp5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20" Type="http://schemas.openxmlformats.org/officeDocument/2006/relationships/control" Target="../activeX/activeX10.xml"/><Relationship Id="rId29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ctrlProp" Target="../ctrlProps/ctrlProp4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ctrlProp" Target="../ctrlProps/ctrlProp3.xml"/><Relationship Id="rId28" Type="http://schemas.openxmlformats.org/officeDocument/2006/relationships/ctrlProp" Target="../ctrlProps/ctrlProp8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trlProp" Target="../ctrlProps/ctrlProp2.xml"/><Relationship Id="rId27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 summaryRight="0"/>
    <pageSetUpPr fitToPage="1"/>
  </sheetPr>
  <dimension ref="A1:I32"/>
  <sheetViews>
    <sheetView tabSelected="1" zoomScaleNormal="100" workbookViewId="0">
      <selection activeCell="C75" sqref="C75"/>
    </sheetView>
  </sheetViews>
  <sheetFormatPr defaultRowHeight="12.75" x14ac:dyDescent="0.2"/>
  <cols>
    <col min="1" max="1" width="2.7109375" customWidth="1"/>
    <col min="2" max="2" width="3.28515625" customWidth="1"/>
    <col min="3" max="3" width="36.42578125" customWidth="1"/>
    <col min="4" max="4" width="44.85546875" customWidth="1"/>
    <col min="5" max="5" width="2.5703125" customWidth="1"/>
    <col min="6" max="6" width="24.85546875" customWidth="1"/>
    <col min="7" max="7" width="4.140625" style="2" customWidth="1"/>
    <col min="8" max="10" width="12.140625" customWidth="1"/>
    <col min="11" max="11" width="19.28515625" customWidth="1"/>
  </cols>
  <sheetData>
    <row r="1" spans="1:9" ht="46.5" customHeight="1" x14ac:dyDescent="0.25">
      <c r="A1" s="28"/>
      <c r="B1" s="28"/>
      <c r="C1" s="29" t="s">
        <v>19</v>
      </c>
      <c r="D1" s="30"/>
      <c r="E1" s="28"/>
      <c r="F1" s="31" t="s">
        <v>8</v>
      </c>
    </row>
    <row r="2" spans="1:9" ht="18" customHeight="1" x14ac:dyDescent="0.25">
      <c r="A2" s="28"/>
      <c r="B2" s="32"/>
      <c r="C2" s="32"/>
      <c r="D2" s="32"/>
      <c r="E2" s="32"/>
      <c r="F2" s="31"/>
    </row>
    <row r="3" spans="1:9" ht="26.25" customHeight="1" x14ac:dyDescent="0.25">
      <c r="A3" s="28"/>
      <c r="B3" s="32" t="s">
        <v>53</v>
      </c>
      <c r="C3" s="32"/>
      <c r="D3" s="32"/>
      <c r="E3" s="32"/>
      <c r="F3" s="31"/>
    </row>
    <row r="4" spans="1:9" ht="24.75" customHeight="1" x14ac:dyDescent="0.25">
      <c r="A4" s="33" t="s">
        <v>38</v>
      </c>
      <c r="B4" s="32" t="s">
        <v>22</v>
      </c>
      <c r="C4" s="28"/>
      <c r="D4" s="32"/>
      <c r="E4" s="32"/>
      <c r="F4" s="34" t="s">
        <v>14</v>
      </c>
    </row>
    <row r="5" spans="1:9" ht="24" customHeight="1" x14ac:dyDescent="0.25">
      <c r="A5" s="28"/>
      <c r="B5" s="35" t="s">
        <v>11</v>
      </c>
      <c r="C5" s="28"/>
      <c r="D5" s="32" t="s">
        <v>14</v>
      </c>
      <c r="E5" s="32"/>
      <c r="F5" s="36" t="s">
        <v>14</v>
      </c>
      <c r="I5" s="5"/>
    </row>
    <row r="6" spans="1:9" ht="24.75" customHeight="1" x14ac:dyDescent="0.25">
      <c r="A6" s="28"/>
      <c r="B6" s="35" t="s">
        <v>20</v>
      </c>
      <c r="C6" s="28"/>
      <c r="D6" s="32"/>
      <c r="E6" s="32"/>
      <c r="F6" s="36" t="s">
        <v>14</v>
      </c>
    </row>
    <row r="7" spans="1:9" ht="25.5" customHeight="1" x14ac:dyDescent="0.25">
      <c r="A7" s="28"/>
      <c r="B7" s="35" t="s">
        <v>59</v>
      </c>
      <c r="C7" s="28"/>
      <c r="D7" s="28"/>
      <c r="E7" s="28"/>
      <c r="F7" s="37"/>
    </row>
    <row r="8" spans="1:9" ht="25.5" customHeight="1" x14ac:dyDescent="0.25">
      <c r="A8" s="28"/>
      <c r="B8" s="35" t="s">
        <v>78</v>
      </c>
      <c r="C8" s="28"/>
      <c r="D8" s="28"/>
      <c r="E8" s="28"/>
      <c r="F8" s="37"/>
    </row>
    <row r="9" spans="1:9" ht="24" customHeight="1" x14ac:dyDescent="0.25">
      <c r="A9" s="28"/>
      <c r="B9" s="35" t="s">
        <v>16</v>
      </c>
      <c r="C9" s="28"/>
      <c r="D9" s="28"/>
      <c r="E9" s="28"/>
      <c r="F9" s="37" t="s">
        <v>14</v>
      </c>
      <c r="I9" s="5"/>
    </row>
    <row r="10" spans="1:9" ht="25.5" customHeight="1" x14ac:dyDescent="0.25">
      <c r="A10" s="28"/>
      <c r="B10" s="35" t="s">
        <v>21</v>
      </c>
      <c r="C10" s="28"/>
      <c r="D10" s="28"/>
      <c r="E10" s="28"/>
      <c r="F10" s="37"/>
    </row>
    <row r="11" spans="1:9" ht="17.25" customHeight="1" x14ac:dyDescent="0.25">
      <c r="A11" s="28"/>
      <c r="B11" s="35"/>
      <c r="C11" s="38" t="str">
        <f>Лист1!B58</f>
        <v/>
      </c>
      <c r="D11" s="28"/>
      <c r="E11" s="28"/>
      <c r="F11" s="37"/>
    </row>
    <row r="12" spans="1:9" ht="8.25" customHeight="1" x14ac:dyDescent="0.2">
      <c r="A12" s="28"/>
      <c r="B12" s="28"/>
      <c r="C12" s="28"/>
      <c r="D12" s="28"/>
      <c r="E12" s="28"/>
      <c r="F12" s="37"/>
    </row>
    <row r="13" spans="1:9" ht="64.5" customHeight="1" x14ac:dyDescent="0.25">
      <c r="A13" s="28"/>
      <c r="B13" s="39" t="s">
        <v>7</v>
      </c>
      <c r="C13" s="32"/>
      <c r="D13" s="36" t="s">
        <v>14</v>
      </c>
      <c r="E13" s="32"/>
      <c r="F13" s="36"/>
    </row>
    <row r="14" spans="1:9" ht="10.5" customHeight="1" x14ac:dyDescent="0.25">
      <c r="A14" s="28"/>
      <c r="B14" s="32"/>
      <c r="C14" s="32"/>
      <c r="D14" s="32"/>
      <c r="E14" s="32"/>
      <c r="F14" s="32"/>
    </row>
    <row r="15" spans="1:9" ht="25.5" customHeight="1" x14ac:dyDescent="0.25">
      <c r="A15" s="28"/>
      <c r="B15" s="32" t="s">
        <v>6</v>
      </c>
      <c r="C15" s="32"/>
      <c r="D15" s="36" t="s">
        <v>14</v>
      </c>
      <c r="E15" s="32"/>
      <c r="F15" s="32"/>
    </row>
    <row r="16" spans="1:9" x14ac:dyDescent="0.2">
      <c r="A16" s="28"/>
      <c r="B16" s="28"/>
      <c r="C16" s="28"/>
      <c r="D16" s="37"/>
      <c r="E16" s="28"/>
      <c r="F16" s="28"/>
    </row>
    <row r="17" spans="1:6" ht="15.75" x14ac:dyDescent="0.25">
      <c r="A17" s="28"/>
      <c r="B17" s="32" t="s">
        <v>0</v>
      </c>
      <c r="C17" s="32"/>
      <c r="D17" s="37"/>
      <c r="E17" s="28"/>
      <c r="F17" s="28"/>
    </row>
    <row r="18" spans="1:6" ht="24.95" customHeight="1" x14ac:dyDescent="0.25">
      <c r="A18" s="28"/>
      <c r="B18" s="32"/>
      <c r="C18" s="32" t="s">
        <v>1</v>
      </c>
      <c r="D18" s="40" t="s">
        <v>14</v>
      </c>
      <c r="E18" s="41"/>
      <c r="F18" s="28"/>
    </row>
    <row r="19" spans="1:6" ht="24.95" customHeight="1" x14ac:dyDescent="0.25">
      <c r="A19" s="28"/>
      <c r="B19" s="32"/>
      <c r="C19" s="32" t="s">
        <v>2</v>
      </c>
      <c r="D19" s="40" t="s">
        <v>14</v>
      </c>
      <c r="E19" s="41"/>
      <c r="F19" s="28"/>
    </row>
    <row r="20" spans="1:6" ht="24.95" customHeight="1" x14ac:dyDescent="0.25">
      <c r="A20" s="28"/>
      <c r="B20" s="32"/>
      <c r="C20" s="32" t="s">
        <v>3</v>
      </c>
      <c r="D20" s="40" t="s">
        <v>14</v>
      </c>
      <c r="E20" s="41"/>
      <c r="F20" s="28"/>
    </row>
    <row r="21" spans="1:6" ht="24.95" customHeight="1" x14ac:dyDescent="0.25">
      <c r="A21" s="28"/>
      <c r="B21" s="32"/>
      <c r="C21" s="32" t="s">
        <v>4</v>
      </c>
      <c r="D21" s="40" t="s">
        <v>14</v>
      </c>
      <c r="E21" s="41"/>
      <c r="F21" s="28"/>
    </row>
    <row r="22" spans="1:6" ht="19.5" customHeight="1" x14ac:dyDescent="0.25">
      <c r="A22" s="43"/>
      <c r="B22" s="44"/>
      <c r="C22" s="44"/>
      <c r="D22" s="45"/>
      <c r="E22" s="46"/>
      <c r="F22" s="28"/>
    </row>
    <row r="23" spans="1:6" ht="14.25" customHeight="1" x14ac:dyDescent="0.25">
      <c r="A23" s="47"/>
      <c r="B23" s="48" t="s">
        <v>9</v>
      </c>
      <c r="C23" s="52"/>
      <c r="D23" s="53"/>
      <c r="E23" s="47"/>
      <c r="F23" s="42"/>
    </row>
    <row r="24" spans="1:6" ht="17.25" customHeight="1" x14ac:dyDescent="0.25">
      <c r="A24" s="47"/>
      <c r="B24" s="49"/>
      <c r="C24" s="60" t="str">
        <f>Лист1!B60</f>
        <v>Виброметр "Автон" (В1, 1м, LoRa)</v>
      </c>
      <c r="D24" s="61"/>
      <c r="E24" s="51"/>
      <c r="F24" s="42"/>
    </row>
    <row r="25" spans="1:6" ht="17.25" customHeight="1" x14ac:dyDescent="0.25">
      <c r="A25" s="47"/>
      <c r="B25" s="48" t="s">
        <v>73</v>
      </c>
      <c r="C25" s="54"/>
      <c r="D25" s="54"/>
      <c r="E25" s="47"/>
      <c r="F25" s="42"/>
    </row>
    <row r="26" spans="1:6" ht="14.25" customHeight="1" x14ac:dyDescent="0.2">
      <c r="A26" s="47"/>
      <c r="B26" s="50"/>
      <c r="C26" s="58" t="str">
        <f>Лист1!C11</f>
        <v/>
      </c>
      <c r="D26" s="59"/>
      <c r="E26" s="51"/>
      <c r="F26" s="42"/>
    </row>
    <row r="27" spans="1:6" ht="15" customHeight="1" x14ac:dyDescent="0.25">
      <c r="A27" s="47"/>
      <c r="B27" s="49"/>
      <c r="C27" s="60" t="str">
        <f>Лист1!B65</f>
        <v/>
      </c>
      <c r="D27" s="61"/>
      <c r="E27" s="51"/>
      <c r="F27" s="42"/>
    </row>
    <row r="28" spans="1:6" ht="15" customHeight="1" x14ac:dyDescent="0.25">
      <c r="A28" s="47"/>
      <c r="B28" s="49"/>
      <c r="C28" s="60" t="str">
        <f>Лист1!B66</f>
        <v/>
      </c>
      <c r="D28" s="61"/>
      <c r="E28" s="51"/>
      <c r="F28" s="42"/>
    </row>
    <row r="29" spans="1:6" ht="15.75" x14ac:dyDescent="0.25">
      <c r="A29" s="47"/>
      <c r="B29" s="48" t="s">
        <v>7</v>
      </c>
      <c r="C29" s="54"/>
      <c r="D29" s="54"/>
      <c r="E29" s="47"/>
      <c r="F29" s="42"/>
    </row>
    <row r="30" spans="1:6" ht="65.25" customHeight="1" x14ac:dyDescent="0.2">
      <c r="A30" s="47"/>
      <c r="B30" s="50"/>
      <c r="C30" s="62" t="str">
        <f>D13</f>
        <v/>
      </c>
      <c r="D30" s="63"/>
      <c r="E30" s="51"/>
      <c r="F30" s="42"/>
    </row>
    <row r="31" spans="1:6" ht="9" customHeight="1" x14ac:dyDescent="0.2">
      <c r="A31" s="47"/>
      <c r="B31" s="47"/>
      <c r="C31" s="55"/>
      <c r="D31" s="55"/>
      <c r="E31" s="47"/>
      <c r="F31" s="56"/>
    </row>
    <row r="32" spans="1:6" x14ac:dyDescent="0.2">
      <c r="F32" s="57"/>
    </row>
  </sheetData>
  <mergeCells count="5">
    <mergeCell ref="C26:D26"/>
    <mergeCell ref="C24:D24"/>
    <mergeCell ref="C27:D27"/>
    <mergeCell ref="C28:D28"/>
    <mergeCell ref="C30:D30"/>
  </mergeCells>
  <hyperlinks>
    <hyperlink ref="A4" location="Справка!A1" display="?"/>
  </hyperlinks>
  <pageMargins left="0.55000000000000004" right="0.28999999999999998" top="0.62" bottom="0.27559055118110237" header="0.19685039370078741" footer="0.23622047244094491"/>
  <pageSetup paperSize="9" scale="83" orientation="portrait" r:id="rId1"/>
  <rowBreaks count="1" manualBreakCount="1">
    <brk id="14" max="5" man="1"/>
  </rowBreaks>
  <drawing r:id="rId2"/>
  <legacyDrawing r:id="rId3"/>
  <controls>
    <mc:AlternateContent xmlns:mc="http://schemas.openxmlformats.org/markup-compatibility/2006">
      <mc:Choice Requires="x14">
        <control shapeId="2169" r:id="rId4" name="TextBox2">
          <controlPr defaultSize="0" autoLine="0" linkedCell="F4" r:id="rId5">
            <anchor moveWithCells="1">
              <from>
                <xdr:col>5</xdr:col>
                <xdr:colOff>28575</xdr:colOff>
                <xdr:row>3</xdr:row>
                <xdr:rowOff>28575</xdr:rowOff>
              </from>
              <to>
                <xdr:col>5</xdr:col>
                <xdr:colOff>1647825</xdr:colOff>
                <xdr:row>3</xdr:row>
                <xdr:rowOff>285750</xdr:rowOff>
              </to>
            </anchor>
          </controlPr>
        </control>
      </mc:Choice>
      <mc:Fallback>
        <control shapeId="2169" r:id="rId4" name="TextBox2"/>
      </mc:Fallback>
    </mc:AlternateContent>
    <mc:AlternateContent xmlns:mc="http://schemas.openxmlformats.org/markup-compatibility/2006">
      <mc:Choice Requires="x14">
        <control shapeId="2165" r:id="rId6" name="TextBox1">
          <controlPr defaultSize="0" autoLine="0" linkedCell="F9" r:id="rId7">
            <anchor moveWithCells="1">
              <from>
                <xdr:col>5</xdr:col>
                <xdr:colOff>28575</xdr:colOff>
                <xdr:row>8</xdr:row>
                <xdr:rowOff>19050</xdr:rowOff>
              </from>
              <to>
                <xdr:col>6</xdr:col>
                <xdr:colOff>0</xdr:colOff>
                <xdr:row>8</xdr:row>
                <xdr:rowOff>276225</xdr:rowOff>
              </to>
            </anchor>
          </controlPr>
        </control>
      </mc:Choice>
      <mc:Fallback>
        <control shapeId="2165" r:id="rId6" name="TextBox1"/>
      </mc:Fallback>
    </mc:AlternateContent>
    <mc:AlternateContent xmlns:mc="http://schemas.openxmlformats.org/markup-compatibility/2006">
      <mc:Choice Requires="x14">
        <control shapeId="2098" r:id="rId8" name="TextBox12">
          <controlPr defaultSize="0" autoLine="0" linkedCell="D13" r:id="rId9">
            <anchor moveWithCells="1">
              <from>
                <xdr:col>3</xdr:col>
                <xdr:colOff>19050</xdr:colOff>
                <xdr:row>12</xdr:row>
                <xdr:rowOff>9525</xdr:rowOff>
              </from>
              <to>
                <xdr:col>5</xdr:col>
                <xdr:colOff>1628775</xdr:colOff>
                <xdr:row>12</xdr:row>
                <xdr:rowOff>790575</xdr:rowOff>
              </to>
            </anchor>
          </controlPr>
        </control>
      </mc:Choice>
      <mc:Fallback>
        <control shapeId="2098" r:id="rId8" name="TextBox12"/>
      </mc:Fallback>
    </mc:AlternateContent>
    <mc:AlternateContent xmlns:mc="http://schemas.openxmlformats.org/markup-compatibility/2006">
      <mc:Choice Requires="x14">
        <control shapeId="2093" r:id="rId10" name="TextBox7">
          <controlPr defaultSize="0" autoLine="0" linkedCell="F5" r:id="rId5">
            <anchor moveWithCells="1">
              <from>
                <xdr:col>5</xdr:col>
                <xdr:colOff>28575</xdr:colOff>
                <xdr:row>4</xdr:row>
                <xdr:rowOff>28575</xdr:rowOff>
              </from>
              <to>
                <xdr:col>5</xdr:col>
                <xdr:colOff>1647825</xdr:colOff>
                <xdr:row>4</xdr:row>
                <xdr:rowOff>285750</xdr:rowOff>
              </to>
            </anchor>
          </controlPr>
        </control>
      </mc:Choice>
      <mc:Fallback>
        <control shapeId="2093" r:id="rId10" name="TextBox7"/>
      </mc:Fallback>
    </mc:AlternateContent>
    <mc:AlternateContent xmlns:mc="http://schemas.openxmlformats.org/markup-compatibility/2006">
      <mc:Choice Requires="x14">
        <control shapeId="2099" r:id="rId11" name="TextBox13">
          <controlPr defaultSize="0" autoLine="0" linkedCell="D15" r:id="rId12">
            <anchor moveWithCells="1">
              <from>
                <xdr:col>2</xdr:col>
                <xdr:colOff>1057275</xdr:colOff>
                <xdr:row>14</xdr:row>
                <xdr:rowOff>57150</xdr:rowOff>
              </from>
              <to>
                <xdr:col>3</xdr:col>
                <xdr:colOff>57150</xdr:colOff>
                <xdr:row>14</xdr:row>
                <xdr:rowOff>314325</xdr:rowOff>
              </to>
            </anchor>
          </controlPr>
        </control>
      </mc:Choice>
      <mc:Fallback>
        <control shapeId="2099" r:id="rId11" name="TextBox13"/>
      </mc:Fallback>
    </mc:AlternateContent>
    <mc:AlternateContent xmlns:mc="http://schemas.openxmlformats.org/markup-compatibility/2006">
      <mc:Choice Requires="x14">
        <control shapeId="2100" r:id="rId13" name="TextBox14">
          <controlPr defaultSize="0" autoLine="0" linkedCell="D18" r:id="rId14">
            <anchor moveWithCells="1">
              <from>
                <xdr:col>2</xdr:col>
                <xdr:colOff>1876425</xdr:colOff>
                <xdr:row>17</xdr:row>
                <xdr:rowOff>38100</xdr:rowOff>
              </from>
              <to>
                <xdr:col>6</xdr:col>
                <xdr:colOff>0</xdr:colOff>
                <xdr:row>17</xdr:row>
                <xdr:rowOff>295275</xdr:rowOff>
              </to>
            </anchor>
          </controlPr>
        </control>
      </mc:Choice>
      <mc:Fallback>
        <control shapeId="2100" r:id="rId13" name="TextBox14"/>
      </mc:Fallback>
    </mc:AlternateContent>
    <mc:AlternateContent xmlns:mc="http://schemas.openxmlformats.org/markup-compatibility/2006">
      <mc:Choice Requires="x14">
        <control shapeId="2101" r:id="rId15" name="TextBox15">
          <controlPr defaultSize="0" autoLine="0" linkedCell="D19" r:id="rId16">
            <anchor moveWithCells="1">
              <from>
                <xdr:col>2</xdr:col>
                <xdr:colOff>857250</xdr:colOff>
                <xdr:row>18</xdr:row>
                <xdr:rowOff>38100</xdr:rowOff>
              </from>
              <to>
                <xdr:col>6</xdr:col>
                <xdr:colOff>0</xdr:colOff>
                <xdr:row>18</xdr:row>
                <xdr:rowOff>295275</xdr:rowOff>
              </to>
            </anchor>
          </controlPr>
        </control>
      </mc:Choice>
      <mc:Fallback>
        <control shapeId="2101" r:id="rId15" name="TextBox15"/>
      </mc:Fallback>
    </mc:AlternateContent>
    <mc:AlternateContent xmlns:mc="http://schemas.openxmlformats.org/markup-compatibility/2006">
      <mc:Choice Requires="x14">
        <control shapeId="2102" r:id="rId17" name="TextBox16">
          <controlPr defaultSize="0" autoLine="0" linkedCell="D20" r:id="rId18">
            <anchor moveWithCells="1">
              <from>
                <xdr:col>2</xdr:col>
                <xdr:colOff>1219200</xdr:colOff>
                <xdr:row>19</xdr:row>
                <xdr:rowOff>38100</xdr:rowOff>
              </from>
              <to>
                <xdr:col>5</xdr:col>
                <xdr:colOff>1647825</xdr:colOff>
                <xdr:row>19</xdr:row>
                <xdr:rowOff>295275</xdr:rowOff>
              </to>
            </anchor>
          </controlPr>
        </control>
      </mc:Choice>
      <mc:Fallback>
        <control shapeId="2102" r:id="rId17" name="TextBox16"/>
      </mc:Fallback>
    </mc:AlternateContent>
    <mc:AlternateContent xmlns:mc="http://schemas.openxmlformats.org/markup-compatibility/2006">
      <mc:Choice Requires="x14">
        <control shapeId="2103" r:id="rId19" name="TextBox17">
          <controlPr defaultSize="0" autoLine="0" linkedCell="D21" r:id="rId18">
            <anchor moveWithCells="1">
              <from>
                <xdr:col>2</xdr:col>
                <xdr:colOff>1219200</xdr:colOff>
                <xdr:row>20</xdr:row>
                <xdr:rowOff>38100</xdr:rowOff>
              </from>
              <to>
                <xdr:col>5</xdr:col>
                <xdr:colOff>1647825</xdr:colOff>
                <xdr:row>20</xdr:row>
                <xdr:rowOff>295275</xdr:rowOff>
              </to>
            </anchor>
          </controlPr>
        </control>
      </mc:Choice>
      <mc:Fallback>
        <control shapeId="2103" r:id="rId19" name="TextBox17"/>
      </mc:Fallback>
    </mc:AlternateContent>
    <mc:AlternateContent xmlns:mc="http://schemas.openxmlformats.org/markup-compatibility/2006">
      <mc:Choice Requires="x14">
        <control shapeId="2171" r:id="rId20" name="TextBox3">
          <controlPr defaultSize="0" autoLine="0" linkedCell="F6" r:id="rId5">
            <anchor moveWithCells="1">
              <from>
                <xdr:col>5</xdr:col>
                <xdr:colOff>28575</xdr:colOff>
                <xdr:row>5</xdr:row>
                <xdr:rowOff>28575</xdr:rowOff>
              </from>
              <to>
                <xdr:col>5</xdr:col>
                <xdr:colOff>1647825</xdr:colOff>
                <xdr:row>5</xdr:row>
                <xdr:rowOff>285750</xdr:rowOff>
              </to>
            </anchor>
          </controlPr>
        </control>
      </mc:Choice>
      <mc:Fallback>
        <control shapeId="2171" r:id="rId20" name="TextBox3"/>
      </mc:Fallback>
    </mc:AlternateContent>
    <mc:AlternateContent xmlns:mc="http://schemas.openxmlformats.org/markup-compatibility/2006">
      <mc:Choice Requires="x14">
        <control shapeId="2159" r:id="rId21" name="Drop Down 111">
          <controlPr defaultSize="0" autoLine="0" autoPict="0">
            <anchor moveWithCells="1">
              <from>
                <xdr:col>3</xdr:col>
                <xdr:colOff>19050</xdr:colOff>
                <xdr:row>2</xdr:row>
                <xdr:rowOff>38100</xdr:rowOff>
              </from>
              <to>
                <xdr:col>3</xdr:col>
                <xdr:colOff>2933700</xdr:colOff>
                <xdr:row>2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2" r:id="rId22" name="Drop Down 114">
          <controlPr defaultSize="0" autoLine="0" autoPict="0">
            <anchor moveWithCells="1">
              <from>
                <xdr:col>3</xdr:col>
                <xdr:colOff>19050</xdr:colOff>
                <xdr:row>4</xdr:row>
                <xdr:rowOff>9525</xdr:rowOff>
              </from>
              <to>
                <xdr:col>3</xdr:col>
                <xdr:colOff>2924175</xdr:colOff>
                <xdr:row>4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3" r:id="rId23" name="Drop Down 115">
          <controlPr defaultSize="0" autoLine="0" autoPict="0">
            <anchor moveWithCells="1">
              <from>
                <xdr:col>3</xdr:col>
                <xdr:colOff>19050</xdr:colOff>
                <xdr:row>6</xdr:row>
                <xdr:rowOff>28575</xdr:rowOff>
              </from>
              <to>
                <xdr:col>3</xdr:col>
                <xdr:colOff>2924175</xdr:colOff>
                <xdr:row>6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4" r:id="rId24" name="Drop Down 116">
          <controlPr defaultSize="0" autoLine="0" autoPict="0">
            <anchor moveWithCells="1">
              <from>
                <xdr:col>3</xdr:col>
                <xdr:colOff>19050</xdr:colOff>
                <xdr:row>8</xdr:row>
                <xdr:rowOff>19050</xdr:rowOff>
              </from>
              <to>
                <xdr:col>3</xdr:col>
                <xdr:colOff>2924175</xdr:colOff>
                <xdr:row>8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6" r:id="rId25" name="Drop Down 118">
          <controlPr defaultSize="0" autoLine="0" autoPict="0">
            <anchor moveWithCells="1">
              <from>
                <xdr:col>3</xdr:col>
                <xdr:colOff>19050</xdr:colOff>
                <xdr:row>5</xdr:row>
                <xdr:rowOff>0</xdr:rowOff>
              </from>
              <to>
                <xdr:col>3</xdr:col>
                <xdr:colOff>2924175</xdr:colOff>
                <xdr:row>5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8" r:id="rId26" name="Drop Down 120">
          <controlPr defaultSize="0" autoLine="0" autoPict="0">
            <anchor moveWithCells="1">
              <from>
                <xdr:col>3</xdr:col>
                <xdr:colOff>19050</xdr:colOff>
                <xdr:row>3</xdr:row>
                <xdr:rowOff>19050</xdr:rowOff>
              </from>
              <to>
                <xdr:col>3</xdr:col>
                <xdr:colOff>2933700</xdr:colOff>
                <xdr:row>3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70" r:id="rId27" name="Drop Down 122">
          <controlPr defaultSize="0" autoLine="0" autoPict="0">
            <anchor moveWithCells="1">
              <from>
                <xdr:col>3</xdr:col>
                <xdr:colOff>19050</xdr:colOff>
                <xdr:row>9</xdr:row>
                <xdr:rowOff>28575</xdr:rowOff>
              </from>
              <to>
                <xdr:col>3</xdr:col>
                <xdr:colOff>2924175</xdr:colOff>
                <xdr:row>9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73" r:id="rId28" name="Drop Down 125">
          <controlPr defaultSize="0" autoLine="0" autoPict="0">
            <anchor moveWithCells="1">
              <from>
                <xdr:col>3</xdr:col>
                <xdr:colOff>19050</xdr:colOff>
                <xdr:row>7</xdr:row>
                <xdr:rowOff>28575</xdr:rowOff>
              </from>
              <to>
                <xdr:col>3</xdr:col>
                <xdr:colOff>2924175</xdr:colOff>
                <xdr:row>7</xdr:row>
                <xdr:rowOff>295275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  <pageSetUpPr fitToPage="1"/>
  </sheetPr>
  <dimension ref="A1:K66"/>
  <sheetViews>
    <sheetView topLeftCell="A37" zoomScaleNormal="100" workbookViewId="0">
      <selection activeCell="D68" sqref="D68"/>
    </sheetView>
  </sheetViews>
  <sheetFormatPr defaultRowHeight="15.75" x14ac:dyDescent="0.25"/>
  <cols>
    <col min="1" max="1" width="6.7109375" style="1" customWidth="1"/>
    <col min="2" max="2" width="35.5703125" style="7" customWidth="1"/>
    <col min="3" max="3" width="22.85546875" style="1" customWidth="1"/>
    <col min="4" max="4" width="19" style="9" customWidth="1"/>
    <col min="5" max="5" width="20" style="9" customWidth="1"/>
    <col min="6" max="7" width="19" style="9" customWidth="1"/>
    <col min="8" max="10" width="19" style="1" customWidth="1"/>
    <col min="11" max="11" width="2.42578125" style="6" customWidth="1"/>
    <col min="12" max="12" width="17.5703125" style="1" customWidth="1"/>
    <col min="13" max="13" width="26" style="1" customWidth="1"/>
    <col min="14" max="16" width="12.140625" style="1" customWidth="1"/>
    <col min="17" max="17" width="19.28515625" style="1" customWidth="1"/>
    <col min="18" max="16384" width="9.140625" style="1"/>
  </cols>
  <sheetData>
    <row r="1" spans="1:6" ht="24" customHeight="1" x14ac:dyDescent="0.25">
      <c r="A1" s="64" t="s">
        <v>12</v>
      </c>
      <c r="B1" s="64"/>
      <c r="C1" s="3" t="s">
        <v>13</v>
      </c>
      <c r="D1" s="3" t="s">
        <v>15</v>
      </c>
    </row>
    <row r="2" spans="1:6" ht="18" customHeight="1" x14ac:dyDescent="0.25">
      <c r="A2" s="3"/>
      <c r="B2" s="4"/>
      <c r="C2" s="3"/>
    </row>
    <row r="3" spans="1:6" ht="18" customHeight="1" x14ac:dyDescent="0.25">
      <c r="A3" s="19" t="s">
        <v>53</v>
      </c>
      <c r="B3" s="4"/>
      <c r="C3" s="3"/>
    </row>
    <row r="4" spans="1:6" ht="16.5" customHeight="1" x14ac:dyDescent="0.25">
      <c r="A4" s="8">
        <v>1</v>
      </c>
      <c r="B4" s="8" t="str">
        <f>INDEX(D5:D8,A4,1)</f>
        <v>1 вибропреобразователь</v>
      </c>
      <c r="C4" s="12" t="str">
        <f>VLOOKUP(B4,Таблица1[#All],2,)</f>
        <v>В1</v>
      </c>
      <c r="D4" s="9" t="s">
        <v>17</v>
      </c>
      <c r="E4" s="9" t="s">
        <v>18</v>
      </c>
      <c r="F4" s="9" t="s">
        <v>58</v>
      </c>
    </row>
    <row r="5" spans="1:6" ht="18" customHeight="1" x14ac:dyDescent="0.25">
      <c r="A5" s="3"/>
      <c r="B5" s="4"/>
      <c r="C5" s="3" t="str">
        <f>VLOOKUP(B4,Таблица1[#All],3,)</f>
        <v>Преобразователь измерительный вибрации одноканальный A555</v>
      </c>
      <c r="D5" s="9" t="s">
        <v>54</v>
      </c>
      <c r="E5" s="9" t="s">
        <v>24</v>
      </c>
      <c r="F5" s="9" t="s">
        <v>48</v>
      </c>
    </row>
    <row r="6" spans="1:6" ht="18" customHeight="1" x14ac:dyDescent="0.25">
      <c r="A6" s="3"/>
      <c r="B6" s="4"/>
      <c r="C6" s="3"/>
      <c r="D6" s="9" t="s">
        <v>55</v>
      </c>
      <c r="E6" s="9" t="s">
        <v>45</v>
      </c>
      <c r="F6" s="9" t="s">
        <v>49</v>
      </c>
    </row>
    <row r="7" spans="1:6" ht="18" customHeight="1" x14ac:dyDescent="0.25">
      <c r="A7" s="3"/>
      <c r="B7" s="4"/>
      <c r="C7" s="3"/>
      <c r="D7" s="9" t="s">
        <v>56</v>
      </c>
      <c r="E7" s="9" t="s">
        <v>25</v>
      </c>
      <c r="F7" s="9" t="s">
        <v>50</v>
      </c>
    </row>
    <row r="8" spans="1:6" ht="18" customHeight="1" x14ac:dyDescent="0.25">
      <c r="A8" s="3"/>
      <c r="B8" s="4"/>
      <c r="C8" s="3"/>
      <c r="D8" s="9" t="s">
        <v>57</v>
      </c>
      <c r="E8" s="9" t="s">
        <v>46</v>
      </c>
      <c r="F8" s="9" t="s">
        <v>51</v>
      </c>
    </row>
    <row r="9" spans="1:6" ht="18" customHeight="1" x14ac:dyDescent="0.25">
      <c r="A9" s="3"/>
      <c r="B9" s="4"/>
      <c r="C9" s="3"/>
    </row>
    <row r="10" spans="1:6" ht="18" customHeight="1" x14ac:dyDescent="0.25">
      <c r="A10" s="19" t="s">
        <v>22</v>
      </c>
      <c r="B10" s="4"/>
      <c r="C10" s="3"/>
    </row>
    <row r="11" spans="1:6" ht="18" customHeight="1" x14ac:dyDescent="0.25">
      <c r="A11" s="8">
        <v>1</v>
      </c>
      <c r="B11" s="8" t="str">
        <f>INDEX(D12:D16,A11,1)</f>
        <v>болт или шпилька М6</v>
      </c>
      <c r="C11" s="13" t="str">
        <f>VLOOKUP(B11,Таблица2[#All],2,)</f>
        <v/>
      </c>
      <c r="D11" s="9" t="s">
        <v>17</v>
      </c>
      <c r="E11" s="9" t="s">
        <v>18</v>
      </c>
    </row>
    <row r="12" spans="1:6" ht="18" customHeight="1" x14ac:dyDescent="0.25">
      <c r="A12" s="3"/>
      <c r="B12" s="4"/>
      <c r="C12" s="3"/>
      <c r="D12" s="9" t="s">
        <v>23</v>
      </c>
      <c r="E12" s="20" t="s">
        <v>14</v>
      </c>
    </row>
    <row r="13" spans="1:6" ht="18" customHeight="1" x14ac:dyDescent="0.25">
      <c r="A13" s="3"/>
      <c r="B13" s="4"/>
      <c r="C13" s="3"/>
      <c r="D13" s="9" t="s">
        <v>34</v>
      </c>
      <c r="E13" s="9" t="s">
        <v>36</v>
      </c>
    </row>
    <row r="14" spans="1:6" ht="18" customHeight="1" x14ac:dyDescent="0.25">
      <c r="A14" s="3"/>
      <c r="B14" s="4"/>
      <c r="C14" s="3"/>
      <c r="D14" s="9" t="s">
        <v>35</v>
      </c>
      <c r="E14" s="9" t="s">
        <v>37</v>
      </c>
    </row>
    <row r="15" spans="1:6" ht="18" customHeight="1" x14ac:dyDescent="0.25">
      <c r="A15" s="3"/>
      <c r="B15" s="4"/>
      <c r="C15" s="3"/>
      <c r="D15" s="9" t="s">
        <v>76</v>
      </c>
      <c r="E15" s="9" t="s">
        <v>77</v>
      </c>
    </row>
    <row r="16" spans="1:6" ht="18" customHeight="1" x14ac:dyDescent="0.25">
      <c r="A16" s="3"/>
      <c r="B16" s="4"/>
      <c r="C16" s="3"/>
      <c r="D16" s="9" t="s">
        <v>5</v>
      </c>
      <c r="E16" s="9" t="str">
        <f>"Крепление вибропреобразователя: "&amp;'Опросный лист Виброметр'!F4</f>
        <v xml:space="preserve">Крепление вибропреобразователя: </v>
      </c>
    </row>
    <row r="17" spans="1:5" ht="18" customHeight="1" x14ac:dyDescent="0.25">
      <c r="A17" s="3"/>
      <c r="B17" s="4"/>
      <c r="C17" s="3"/>
    </row>
    <row r="18" spans="1:5" ht="18" customHeight="1" x14ac:dyDescent="0.25">
      <c r="A18" s="19" t="s">
        <v>11</v>
      </c>
      <c r="B18" s="4"/>
      <c r="C18" s="3"/>
    </row>
    <row r="19" spans="1:5" ht="18" customHeight="1" x14ac:dyDescent="0.25">
      <c r="A19" s="3">
        <v>1</v>
      </c>
      <c r="B19" s="8">
        <f>INDEX(D20:D29,A19,1)</f>
        <v>1</v>
      </c>
      <c r="C19" s="13" t="str">
        <f>VLOOKUP(B19,Таблица3[#All],2,)</f>
        <v>, 1м</v>
      </c>
      <c r="D19" s="9" t="s">
        <v>17</v>
      </c>
      <c r="E19" s="9" t="s">
        <v>18</v>
      </c>
    </row>
    <row r="20" spans="1:5" ht="18" customHeight="1" x14ac:dyDescent="0.25">
      <c r="A20" s="3"/>
      <c r="B20" s="4"/>
      <c r="C20" s="3"/>
      <c r="D20" s="9">
        <v>1</v>
      </c>
      <c r="E20" s="9" t="s">
        <v>60</v>
      </c>
    </row>
    <row r="21" spans="1:5" ht="18" customHeight="1" x14ac:dyDescent="0.25">
      <c r="B21" s="4"/>
      <c r="C21" s="3"/>
      <c r="D21" s="9">
        <v>1.5</v>
      </c>
      <c r="E21" s="9" t="s">
        <v>61</v>
      </c>
    </row>
    <row r="22" spans="1:5" ht="18" customHeight="1" x14ac:dyDescent="0.25">
      <c r="B22" s="4"/>
      <c r="C22" s="3"/>
      <c r="D22" s="9">
        <v>2</v>
      </c>
      <c r="E22" s="9" t="s">
        <v>62</v>
      </c>
    </row>
    <row r="23" spans="1:5" ht="18" customHeight="1" x14ac:dyDescent="0.25">
      <c r="B23" s="4"/>
      <c r="C23" s="3"/>
      <c r="D23" s="9">
        <v>2.5</v>
      </c>
      <c r="E23" s="9" t="s">
        <v>63</v>
      </c>
    </row>
    <row r="24" spans="1:5" ht="18" customHeight="1" x14ac:dyDescent="0.25">
      <c r="B24" s="4"/>
      <c r="C24" s="3"/>
      <c r="D24" s="9">
        <v>3</v>
      </c>
      <c r="E24" s="9" t="s">
        <v>64</v>
      </c>
    </row>
    <row r="25" spans="1:5" ht="18" customHeight="1" x14ac:dyDescent="0.25">
      <c r="B25" s="4"/>
      <c r="C25" s="3"/>
      <c r="D25" s="9">
        <v>4</v>
      </c>
      <c r="E25" s="9" t="s">
        <v>65</v>
      </c>
    </row>
    <row r="26" spans="1:5" ht="18" customHeight="1" x14ac:dyDescent="0.25">
      <c r="B26" s="4"/>
      <c r="C26" s="3"/>
      <c r="D26" s="9">
        <v>5</v>
      </c>
      <c r="E26" s="9" t="s">
        <v>66</v>
      </c>
    </row>
    <row r="27" spans="1:5" ht="18" customHeight="1" x14ac:dyDescent="0.25">
      <c r="B27" s="4"/>
      <c r="C27" s="3"/>
      <c r="D27" s="9">
        <v>7</v>
      </c>
      <c r="E27" s="9" t="s">
        <v>67</v>
      </c>
    </row>
    <row r="28" spans="1:5" ht="18" customHeight="1" x14ac:dyDescent="0.25">
      <c r="B28" s="4"/>
      <c r="C28" s="3"/>
      <c r="D28" s="9">
        <v>10</v>
      </c>
      <c r="E28" s="9" t="s">
        <v>68</v>
      </c>
    </row>
    <row r="29" spans="1:5" ht="18" customHeight="1" x14ac:dyDescent="0.25">
      <c r="A29" s="3"/>
      <c r="B29" s="4"/>
      <c r="C29" s="3"/>
      <c r="D29" s="9" t="s">
        <v>26</v>
      </c>
      <c r="E29" s="9" t="str">
        <f>", "&amp;'Опросный лист Виброметр'!F5&amp;"м"</f>
        <v>, м</v>
      </c>
    </row>
    <row r="30" spans="1:5" ht="18" customHeight="1" x14ac:dyDescent="0.25">
      <c r="A30" s="3"/>
      <c r="B30" s="4"/>
      <c r="C30" s="3"/>
    </row>
    <row r="31" spans="1:5" ht="18" customHeight="1" x14ac:dyDescent="0.25">
      <c r="A31" s="19" t="s">
        <v>20</v>
      </c>
      <c r="B31" s="4"/>
      <c r="C31" s="3"/>
    </row>
    <row r="32" spans="1:5" ht="18" customHeight="1" x14ac:dyDescent="0.25">
      <c r="A32" s="1">
        <v>1</v>
      </c>
      <c r="B32" s="7" t="str">
        <f>INDEX(D33:D35,A32,1)</f>
        <v>без дополнительной защиты</v>
      </c>
      <c r="C32" s="6" t="str">
        <f>VLOOKUP(B32,Таблица4[#All],2,)</f>
        <v/>
      </c>
      <c r="D32" s="9" t="s">
        <v>17</v>
      </c>
      <c r="E32" s="9" t="s">
        <v>18</v>
      </c>
    </row>
    <row r="33" spans="1:11" ht="18" customHeight="1" x14ac:dyDescent="0.25">
      <c r="A33" s="21"/>
      <c r="B33" s="22"/>
      <c r="D33" s="1" t="s">
        <v>27</v>
      </c>
      <c r="E33" s="20" t="s">
        <v>14</v>
      </c>
    </row>
    <row r="34" spans="1:11" ht="18" customHeight="1" x14ac:dyDescent="0.25">
      <c r="A34" s="21"/>
      <c r="B34" s="22"/>
      <c r="D34" s="1" t="s">
        <v>28</v>
      </c>
      <c r="E34" s="9" t="s">
        <v>30</v>
      </c>
      <c r="H34" s="9"/>
      <c r="I34" s="9"/>
      <c r="J34" s="9"/>
      <c r="K34" s="13"/>
    </row>
    <row r="35" spans="1:11" ht="17.25" customHeight="1" x14ac:dyDescent="0.25">
      <c r="A35" s="21"/>
      <c r="B35" s="22"/>
      <c r="D35" s="1" t="s">
        <v>29</v>
      </c>
      <c r="E35" s="9" t="str">
        <f>", "&amp;'Опросный лист Виброметр'!F6</f>
        <v xml:space="preserve">, </v>
      </c>
      <c r="F35" s="20"/>
      <c r="G35" s="20"/>
      <c r="H35" s="7"/>
      <c r="I35" s="23"/>
      <c r="J35" s="23"/>
      <c r="K35" s="24"/>
    </row>
    <row r="36" spans="1:11" ht="16.5" customHeight="1" x14ac:dyDescent="0.25">
      <c r="D36" s="7"/>
      <c r="E36" s="20"/>
      <c r="F36" s="7"/>
      <c r="G36" s="20"/>
      <c r="H36" s="23"/>
      <c r="I36" s="7"/>
      <c r="J36" s="7"/>
      <c r="K36" s="10"/>
    </row>
    <row r="37" spans="1:11" ht="16.5" customHeight="1" x14ac:dyDescent="0.25">
      <c r="A37" s="19" t="s">
        <v>59</v>
      </c>
      <c r="D37" s="7"/>
      <c r="E37" s="20"/>
      <c r="F37" s="7"/>
      <c r="G37" s="20"/>
      <c r="H37" s="23"/>
      <c r="I37" s="7"/>
      <c r="J37" s="7"/>
      <c r="K37" s="10"/>
    </row>
    <row r="38" spans="1:11" ht="16.5" customHeight="1" x14ac:dyDescent="0.25">
      <c r="A38" s="8">
        <v>1</v>
      </c>
      <c r="B38" s="8" t="str">
        <f>INDEX(D39:D41,A38,1)</f>
        <v>LoRaWAN + Bluetooth Low Energy</v>
      </c>
      <c r="C38" s="6" t="str">
        <f>VLOOKUP(B38,D38:E39,2,)</f>
        <v>, LoRa</v>
      </c>
      <c r="D38" s="1" t="s">
        <v>17</v>
      </c>
      <c r="E38" s="1" t="s">
        <v>18</v>
      </c>
      <c r="F38" s="20"/>
      <c r="G38" s="7"/>
      <c r="H38" s="23"/>
      <c r="I38" s="23"/>
      <c r="J38" s="7"/>
      <c r="K38" s="10"/>
    </row>
    <row r="39" spans="1:11" ht="21" customHeight="1" x14ac:dyDescent="0.25">
      <c r="A39" s="3"/>
      <c r="B39" s="4"/>
      <c r="C39" s="17"/>
      <c r="D39" s="1" t="s">
        <v>69</v>
      </c>
      <c r="E39" s="1" t="s">
        <v>70</v>
      </c>
    </row>
    <row r="40" spans="1:11" ht="21" customHeight="1" x14ac:dyDescent="0.25">
      <c r="A40" s="3"/>
      <c r="B40" s="4"/>
      <c r="D40" s="1" t="s">
        <v>71</v>
      </c>
      <c r="E40" s="1" t="s">
        <v>72</v>
      </c>
    </row>
    <row r="41" spans="1:11" ht="18.75" customHeight="1" x14ac:dyDescent="0.25">
      <c r="C41" s="23"/>
      <c r="D41" s="7"/>
      <c r="E41" s="1"/>
      <c r="F41" s="1"/>
      <c r="G41" s="1"/>
    </row>
    <row r="42" spans="1:11" ht="18.75" customHeight="1" x14ac:dyDescent="0.25">
      <c r="A42" s="19" t="s">
        <v>78</v>
      </c>
      <c r="C42" s="23"/>
      <c r="F42" s="1"/>
      <c r="G42" s="1"/>
    </row>
    <row r="43" spans="1:11" ht="18.75" customHeight="1" x14ac:dyDescent="0.25">
      <c r="A43" s="17">
        <v>1</v>
      </c>
      <c r="B43" s="25" t="str">
        <f>INDEX(Таблица8[],A43,1)</f>
        <v>от -40 до +60 °C (индустриальный температурный диапазон)</v>
      </c>
      <c r="C43" s="13" t="str">
        <f>INDEX(Таблица8[],A43,2)</f>
        <v/>
      </c>
      <c r="D43" s="7" t="s">
        <v>17</v>
      </c>
      <c r="E43" s="1" t="s">
        <v>18</v>
      </c>
      <c r="F43" s="1"/>
      <c r="G43" s="1"/>
    </row>
    <row r="44" spans="1:11" ht="18.75" customHeight="1" x14ac:dyDescent="0.25">
      <c r="D44" s="1" t="s">
        <v>79</v>
      </c>
      <c r="E44" s="23" t="s">
        <v>14</v>
      </c>
      <c r="F44" s="1"/>
      <c r="G44" s="1"/>
    </row>
    <row r="45" spans="1:11" ht="18.75" customHeight="1" x14ac:dyDescent="0.25">
      <c r="D45" s="1" t="s">
        <v>80</v>
      </c>
      <c r="E45" s="1" t="s">
        <v>81</v>
      </c>
      <c r="F45" s="1"/>
      <c r="G45" s="1"/>
    </row>
    <row r="46" spans="1:11" ht="18.75" customHeight="1" x14ac:dyDescent="0.25">
      <c r="D46" s="1" t="s">
        <v>82</v>
      </c>
      <c r="E46" s="1" t="s">
        <v>83</v>
      </c>
      <c r="F46" s="1"/>
      <c r="G46" s="1"/>
    </row>
    <row r="47" spans="1:11" ht="18.75" customHeight="1" x14ac:dyDescent="0.25">
      <c r="A47" s="19"/>
      <c r="C47" s="23"/>
      <c r="D47" s="7"/>
      <c r="E47" s="1"/>
      <c r="F47" s="1"/>
      <c r="G47" s="1"/>
    </row>
    <row r="48" spans="1:11" ht="18.75" customHeight="1" x14ac:dyDescent="0.25">
      <c r="A48" s="19" t="s">
        <v>16</v>
      </c>
      <c r="C48" s="23"/>
      <c r="D48" s="7"/>
      <c r="E48" s="1"/>
      <c r="F48" s="1"/>
      <c r="G48" s="1"/>
    </row>
    <row r="49" spans="1:11" ht="18.75" customHeight="1" x14ac:dyDescent="0.25">
      <c r="A49" s="8">
        <v>1</v>
      </c>
      <c r="B49" s="8" t="str">
        <f>INDEX(D50:D52,A49,1)</f>
        <v>не требуется</v>
      </c>
      <c r="C49" s="13" t="str">
        <f>VLOOKUP(B49,Таблица5[#All],2,)</f>
        <v/>
      </c>
      <c r="D49" s="9" t="s">
        <v>17</v>
      </c>
      <c r="E49" s="9" t="s">
        <v>18</v>
      </c>
      <c r="F49" s="7"/>
      <c r="G49" s="7"/>
      <c r="H49" s="26"/>
      <c r="I49" s="26"/>
      <c r="J49" s="23"/>
      <c r="K49" s="24"/>
    </row>
    <row r="50" spans="1:11" ht="16.5" customHeight="1" x14ac:dyDescent="0.25">
      <c r="A50" s="3"/>
      <c r="B50" s="4"/>
      <c r="C50" s="3"/>
      <c r="D50" s="9" t="s">
        <v>10</v>
      </c>
      <c r="E50" s="20" t="s">
        <v>14</v>
      </c>
      <c r="F50" s="7"/>
      <c r="G50" s="7"/>
      <c r="H50" s="26"/>
      <c r="I50" s="26"/>
      <c r="J50" s="23"/>
      <c r="K50" s="24"/>
    </row>
    <row r="51" spans="1:11" ht="18" customHeight="1" x14ac:dyDescent="0.25">
      <c r="A51" s="3"/>
      <c r="B51" s="4"/>
      <c r="C51" s="3"/>
      <c r="D51" s="9" t="s">
        <v>31</v>
      </c>
      <c r="E51" s="9" t="str">
        <f>IF(C4="В1","Кронштейн A555.00.03","Кронштейн A605.00.03")</f>
        <v>Кронштейн A555.00.03</v>
      </c>
    </row>
    <row r="52" spans="1:11" ht="17.25" customHeight="1" x14ac:dyDescent="0.25">
      <c r="C52" s="7"/>
      <c r="D52" s="9" t="s">
        <v>5</v>
      </c>
      <c r="E52" s="9" t="str">
        <f>"Крепление: "&amp;'Опросный лист Виброметр'!F9</f>
        <v xml:space="preserve">Крепление: </v>
      </c>
      <c r="H52" s="23"/>
      <c r="I52" s="23"/>
      <c r="J52" s="23"/>
      <c r="K52" s="24"/>
    </row>
    <row r="53" spans="1:11" ht="18" customHeight="1" x14ac:dyDescent="0.25">
      <c r="C53" s="7"/>
      <c r="D53" s="7"/>
      <c r="E53" s="7"/>
      <c r="F53" s="7"/>
      <c r="G53" s="7"/>
      <c r="H53" s="26"/>
      <c r="I53" s="26" t="s">
        <v>14</v>
      </c>
      <c r="J53" s="23" t="s">
        <v>14</v>
      </c>
      <c r="K53" s="24"/>
    </row>
    <row r="54" spans="1:11" ht="18" customHeight="1" x14ac:dyDescent="0.25">
      <c r="A54" s="19" t="s">
        <v>21</v>
      </c>
      <c r="C54" s="7"/>
      <c r="D54" s="7"/>
      <c r="E54" s="7"/>
      <c r="F54" s="7"/>
      <c r="G54" s="7"/>
      <c r="H54" s="26"/>
      <c r="I54" s="26"/>
      <c r="J54" s="23"/>
      <c r="K54" s="24"/>
    </row>
    <row r="55" spans="1:11" ht="18" customHeight="1" x14ac:dyDescent="0.25">
      <c r="A55" s="8">
        <v>1</v>
      </c>
      <c r="B55" s="8" t="str">
        <f>INDEX(D56:D57,A55,1)</f>
        <v>не требуется</v>
      </c>
      <c r="C55" s="13" t="str">
        <f>VLOOKUP(B55,Таблица6[#All],2,)</f>
        <v/>
      </c>
      <c r="D55" s="9" t="s">
        <v>17</v>
      </c>
      <c r="E55" s="9" t="s">
        <v>18</v>
      </c>
      <c r="F55" s="7"/>
      <c r="G55" s="7"/>
      <c r="H55" s="26"/>
      <c r="I55" s="26" t="s">
        <v>14</v>
      </c>
      <c r="J55" s="23" t="s">
        <v>14</v>
      </c>
      <c r="K55" s="24"/>
    </row>
    <row r="56" spans="1:11" ht="18" customHeight="1" x14ac:dyDescent="0.25">
      <c r="A56" s="3"/>
      <c r="B56" s="4"/>
      <c r="C56" s="3"/>
      <c r="D56" s="9" t="s">
        <v>10</v>
      </c>
      <c r="E56" s="20" t="s">
        <v>14</v>
      </c>
      <c r="F56" s="7"/>
      <c r="G56" s="7"/>
      <c r="H56" s="26"/>
      <c r="I56" s="26" t="s">
        <v>14</v>
      </c>
      <c r="J56" s="23" t="s">
        <v>14</v>
      </c>
      <c r="K56" s="24"/>
    </row>
    <row r="57" spans="1:11" ht="18" customHeight="1" x14ac:dyDescent="0.25">
      <c r="A57" s="3"/>
      <c r="B57" s="4"/>
      <c r="C57" s="3"/>
      <c r="D57" s="9" t="s">
        <v>32</v>
      </c>
      <c r="E57" s="9" t="s">
        <v>33</v>
      </c>
      <c r="F57" s="7"/>
      <c r="G57" s="7"/>
      <c r="H57" s="26"/>
      <c r="I57" s="26" t="s">
        <v>14</v>
      </c>
      <c r="J57" s="23" t="s">
        <v>14</v>
      </c>
      <c r="K57" s="24"/>
    </row>
    <row r="58" spans="1:11" ht="18" customHeight="1" x14ac:dyDescent="0.25">
      <c r="B58" s="11" t="str">
        <f>IF(A55=2,"Внимание! Сертификат утверждения типа на приборы ещё не получен, приборы проходят сертификацию!","")</f>
        <v/>
      </c>
      <c r="C58" s="7"/>
      <c r="D58" s="7"/>
      <c r="E58" s="7"/>
      <c r="F58" s="7"/>
      <c r="G58" s="7"/>
      <c r="H58" s="26"/>
      <c r="I58" s="26" t="s">
        <v>14</v>
      </c>
      <c r="J58" s="23" t="s">
        <v>14</v>
      </c>
      <c r="K58" s="24"/>
    </row>
    <row r="59" spans="1:11" ht="18" customHeight="1" x14ac:dyDescent="0.25">
      <c r="C59" s="7"/>
      <c r="D59" s="7"/>
      <c r="E59" s="26"/>
      <c r="F59" s="26"/>
      <c r="G59" s="26"/>
      <c r="H59" s="26"/>
      <c r="I59" s="26" t="s">
        <v>14</v>
      </c>
      <c r="J59" s="23" t="s">
        <v>14</v>
      </c>
      <c r="K59" s="24"/>
    </row>
    <row r="60" spans="1:11" ht="18" customHeight="1" x14ac:dyDescent="0.25">
      <c r="B60" s="13" t="str">
        <f>"Виброметр ""Автон"" ("&amp;C4&amp;C19&amp;C32&amp;C43&amp;C55&amp;C38&amp;")"</f>
        <v>Виброметр "Автон" (В1, 1м, LoRa)</v>
      </c>
      <c r="C60" s="10"/>
      <c r="D60" s="10"/>
      <c r="E60" s="27"/>
      <c r="F60" s="26"/>
      <c r="G60" s="26"/>
      <c r="H60" s="26"/>
      <c r="I60" s="26" t="s">
        <v>14</v>
      </c>
      <c r="J60" s="23" t="s">
        <v>14</v>
      </c>
      <c r="K60" s="24"/>
    </row>
    <row r="61" spans="1:11" ht="18" customHeight="1" x14ac:dyDescent="0.25">
      <c r="C61" s="7"/>
      <c r="D61" s="7"/>
      <c r="E61" s="26"/>
      <c r="F61" s="26"/>
      <c r="G61" s="26"/>
      <c r="H61" s="26"/>
      <c r="I61" s="26" t="s">
        <v>14</v>
      </c>
      <c r="J61" s="23" t="s">
        <v>14</v>
      </c>
      <c r="K61" s="24"/>
    </row>
    <row r="62" spans="1:11" ht="18" customHeight="1" x14ac:dyDescent="0.25">
      <c r="B62" s="9" t="s">
        <v>47</v>
      </c>
      <c r="C62" s="7"/>
      <c r="D62" s="7"/>
      <c r="E62" s="26"/>
      <c r="F62" s="26"/>
      <c r="G62" s="26"/>
      <c r="H62" s="26"/>
      <c r="I62" s="26" t="s">
        <v>14</v>
      </c>
      <c r="J62" s="23" t="s">
        <v>14</v>
      </c>
      <c r="K62" s="24"/>
    </row>
    <row r="63" spans="1:11" x14ac:dyDescent="0.25">
      <c r="B63" s="13" t="str">
        <f>C5</f>
        <v>Преобразователь измерительный вибрации одноканальный A555</v>
      </c>
      <c r="C63" s="6"/>
      <c r="D63" s="13"/>
      <c r="E63" s="13"/>
    </row>
    <row r="64" spans="1:11" x14ac:dyDescent="0.25">
      <c r="B64" s="13" t="s">
        <v>52</v>
      </c>
      <c r="C64" s="6"/>
      <c r="D64" s="13"/>
      <c r="E64" s="13"/>
    </row>
    <row r="65" spans="2:5" x14ac:dyDescent="0.25">
      <c r="B65" s="13" t="str">
        <f>C49</f>
        <v/>
      </c>
      <c r="C65" s="6"/>
      <c r="D65" s="13"/>
      <c r="E65" s="13"/>
    </row>
    <row r="66" spans="2:5" x14ac:dyDescent="0.25">
      <c r="B66" s="13" t="str">
        <f>IF(B55="требуется","Первичная поверка","")</f>
        <v/>
      </c>
      <c r="C66" s="6"/>
      <c r="D66" s="13"/>
      <c r="E66" s="13"/>
    </row>
  </sheetData>
  <mergeCells count="1">
    <mergeCell ref="A1:B1"/>
  </mergeCells>
  <pageMargins left="0.6692913385826772" right="0.15748031496062992" top="0.35433070866141736" bottom="0.27559055118110237" header="0.19685039370078741" footer="0.23622047244094491"/>
  <pageSetup paperSize="9" scale="85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9"/>
  <sheetViews>
    <sheetView workbookViewId="0">
      <selection activeCell="N4" sqref="N4"/>
    </sheetView>
  </sheetViews>
  <sheetFormatPr defaultRowHeight="12.75" x14ac:dyDescent="0.2"/>
  <cols>
    <col min="1" max="1" width="4.28515625" customWidth="1"/>
    <col min="2" max="2" width="2.7109375" customWidth="1"/>
    <col min="3" max="3" width="29.28515625" customWidth="1"/>
    <col min="4" max="4" width="1.5703125" customWidth="1"/>
    <col min="5" max="5" width="3.5703125" customWidth="1"/>
    <col min="6" max="6" width="2.7109375" customWidth="1"/>
    <col min="7" max="7" width="61.5703125" customWidth="1"/>
    <col min="8" max="8" width="2.28515625" customWidth="1"/>
    <col min="9" max="9" width="3.140625" customWidth="1"/>
    <col min="10" max="10" width="40.5703125" customWidth="1"/>
    <col min="11" max="11" width="3.7109375" customWidth="1"/>
    <col min="12" max="12" width="3.28515625" customWidth="1"/>
    <col min="13" max="13" width="26" customWidth="1"/>
  </cols>
  <sheetData>
    <row r="1" spans="1:13" ht="29.25" customHeight="1" x14ac:dyDescent="0.2">
      <c r="A1" s="16" t="s">
        <v>22</v>
      </c>
    </row>
    <row r="3" spans="1:13" ht="26.25" customHeight="1" x14ac:dyDescent="0.2">
      <c r="A3" s="14" t="s">
        <v>43</v>
      </c>
      <c r="B3" s="65" t="s">
        <v>39</v>
      </c>
      <c r="C3" s="65"/>
      <c r="E3" s="14" t="s">
        <v>43</v>
      </c>
      <c r="F3" s="65" t="s">
        <v>40</v>
      </c>
      <c r="G3" s="65"/>
      <c r="I3" s="14" t="s">
        <v>43</v>
      </c>
      <c r="J3" s="15" t="s">
        <v>44</v>
      </c>
      <c r="L3" s="14" t="s">
        <v>43</v>
      </c>
      <c r="M3" s="18" t="s">
        <v>74</v>
      </c>
    </row>
    <row r="4" spans="1:13" ht="258" customHeight="1" x14ac:dyDescent="0.2"/>
    <row r="5" spans="1:13" ht="18.75" customHeight="1" x14ac:dyDescent="0.2">
      <c r="G5" t="s">
        <v>42</v>
      </c>
      <c r="M5" t="s">
        <v>75</v>
      </c>
    </row>
    <row r="6" spans="1:13" ht="199.5" customHeight="1" x14ac:dyDescent="0.2">
      <c r="K6" s="66"/>
      <c r="L6" s="66"/>
      <c r="M6" s="66"/>
    </row>
    <row r="7" spans="1:13" ht="14.25" customHeight="1" x14ac:dyDescent="0.2">
      <c r="G7" t="s">
        <v>41</v>
      </c>
      <c r="K7" s="66"/>
      <c r="L7" s="66"/>
      <c r="M7" s="66"/>
    </row>
    <row r="8" spans="1:13" x14ac:dyDescent="0.2">
      <c r="K8" s="66"/>
      <c r="L8" s="66"/>
      <c r="M8" s="66"/>
    </row>
    <row r="9" spans="1:13" x14ac:dyDescent="0.2">
      <c r="K9" s="66"/>
      <c r="L9" s="66"/>
      <c r="M9" s="66"/>
    </row>
  </sheetData>
  <mergeCells count="3">
    <mergeCell ref="B3:C3"/>
    <mergeCell ref="F3:G3"/>
    <mergeCell ref="K6:M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Опросный лист Виброметр</vt:lpstr>
      <vt:lpstr>Лист1</vt:lpstr>
      <vt:lpstr>Справка</vt:lpstr>
      <vt:lpstr>'Опросный лист Виброметр'!Область_печати</vt:lpstr>
    </vt:vector>
  </TitlesOfParts>
  <Company>нефтегаз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Кукина Ольга</cp:lastModifiedBy>
  <cp:lastPrinted>2023-03-15T07:58:02Z</cp:lastPrinted>
  <dcterms:created xsi:type="dcterms:W3CDTF">2008-11-24T06:26:29Z</dcterms:created>
  <dcterms:modified xsi:type="dcterms:W3CDTF">2023-06-06T08:11:16Z</dcterms:modified>
</cp:coreProperties>
</file>