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930" windowWidth="13275" windowHeight="9345"/>
  </bookViews>
  <sheets>
    <sheet name="Опросный лист Блок питания" sheetId="2" r:id="rId1"/>
    <sheet name="Лист1" sheetId="4" state="hidden" r:id="rId2"/>
  </sheets>
  <externalReferences>
    <externalReference r:id="rId3"/>
  </externalReferences>
  <definedNames>
    <definedName name="Test" localSheetId="1">#REF!</definedName>
    <definedName name="Test">#REF!</definedName>
    <definedName name="Арматура">'[1]Опросный лист термоманометр'!$L$94:$L$99</definedName>
    <definedName name="Без_пустых" localSheetId="1">IFERROR(INDEX(#REF!,SMALL(IF(#REF!&lt;&gt;#REF!,ROW(INDIRECT("1:"&amp;ROWS(#REF!))),""),ROW(INDIRECT("1:"&amp;ROWS(#REF!))))),"")</definedName>
    <definedName name="Без_пустых">IFERROR(INDEX(#REF!,SMALL(IF(#REF!&lt;&gt;#REF!,ROW(INDIRECT("1:"&amp;ROWS(#REF!))),""),ROW(INDIRECT("1:"&amp;ROWS(#REF!))))),"")</definedName>
    <definedName name="Без_пустых1" localSheetId="1">IFERROR(VLOOKUP(ROW(#REF!),#REF!,2,0),"")</definedName>
    <definedName name="Без_пустых1">IFERROR(VLOOKUP(ROW(#REF!),#REF!,2,0),"")</definedName>
    <definedName name="Гильза">OFFSET('[1]Опросный лист термоманометр'!$L$75:$N$78,0,'[1]Опросный лист термоманометр'!$I$24-1,,1)</definedName>
    <definedName name="Давление_ВПИ">'[1]Опросный лист термоманометр'!$L$4:$L$15</definedName>
    <definedName name="Давление_Погрешность">'[1]Опросный лист термоманометр'!$L$17:$L$22</definedName>
    <definedName name="Исполнение">'[1]Опросный лист термоманометр'!$L$87:$L$88</definedName>
    <definedName name="Кабель_Длина">OFFSET('[1]Опросный лист термоманометр'!$L$61:$N$69,0,'[1]Опросный лист термоманометр'!$I$24-1,,1)</definedName>
    <definedName name="Кабель_Защита">OFFSET('[1]Опросный лист термоманометр'!$L$71:$N$73,0,'[1]Опросный лист термоманометр'!$I$24-1,,1)</definedName>
    <definedName name="Кабель_Подключение">OFFSET('[1]Опросный лист термоманометр'!$L$57:$N$59,0,'[1]Опросный лист термоманометр'!$I$24-1,,1)</definedName>
    <definedName name="Конструктивное_исполнение" localSheetId="1">Лист1!#REF!</definedName>
    <definedName name="Конструктивное_исполнение">'Опросный лист Блок питания'!#REF!</definedName>
    <definedName name="_xlnm.Print_Area" localSheetId="1">Лист1!#REF!</definedName>
    <definedName name="_xlnm.Print_Area" localSheetId="0">'Опросный лист Блок питания'!$A$1:$F$27</definedName>
    <definedName name="Поверка">'[1]Опросный лист термоманометр'!$L$101:$L$102</definedName>
    <definedName name="Резьба">'[1]Опросный лист термоманометр'!$L$90:$L$92</definedName>
    <definedName name="Способ_подключения_кабеля_к_термощупу" localSheetId="1">#REF!</definedName>
    <definedName name="Способ_подключения_кабеля_к_термощупу">#REF!</definedName>
    <definedName name="Способы_крепления_термощупа" localSheetId="1">#REF!</definedName>
    <definedName name="Способы_крепления_термощупа">#REF!</definedName>
    <definedName name="Температура_Диапазон" localSheetId="1">Лист1!#REF!</definedName>
    <definedName name="Температура_Диапазон">'Опросный лист Блок питания'!#REF!</definedName>
    <definedName name="Температура_Место">'[1]Опросный лист термоманометр'!$L$25:$L$27</definedName>
    <definedName name="Температура_Погрешность">OFFSET('[1]Опросный лист термоманометр'!$L$36:$N$38,0,'[1]Опросный лист термоманометр'!$I$24-1,,1)</definedName>
    <definedName name="Хранение_передача">'[1]Опросный лист термоманометр'!$L$80:$L$81</definedName>
    <definedName name="Щуп_Диаметр">OFFSET('[1]Опросный лист термоманометр'!$L$45:$N$49,0,'[1]Опросный лист термоманометр'!$I$24-1,,1)</definedName>
    <definedName name="Щуп_Длина">OFFSET('[1]Опросный лист термоманометр'!$L$40:$N$43,0,'[1]Опросный лист термоманометр'!$I$24-1,,1)</definedName>
    <definedName name="Щуп_Крепление">OFFSET('[1]Опросный лист термоманометр'!$L$51:$N$55,0,'[1]Опросный лист термоманометр'!$I$24-1,,1)</definedName>
  </definedNames>
  <calcPr calcId="144525"/>
</workbook>
</file>

<file path=xl/calcChain.xml><?xml version="1.0" encoding="utf-8"?>
<calcChain xmlns="http://schemas.openxmlformats.org/spreadsheetml/2006/main">
  <c r="E29" i="4" l="1"/>
  <c r="D29" i="4"/>
  <c r="E21" i="4"/>
  <c r="D21" i="4"/>
  <c r="N33" i="4"/>
  <c r="E33" i="4" s="1"/>
  <c r="M33" i="4"/>
  <c r="C27" i="4"/>
  <c r="B7" i="2" s="1"/>
  <c r="E30" i="4"/>
  <c r="E31" i="4"/>
  <c r="E32" i="4"/>
  <c r="D30" i="4"/>
  <c r="D31" i="4"/>
  <c r="D32" i="4"/>
  <c r="D33" i="4"/>
  <c r="E22" i="4"/>
  <c r="E23" i="4"/>
  <c r="E24" i="4"/>
  <c r="D22" i="4"/>
  <c r="D23" i="4"/>
  <c r="D24" i="4"/>
  <c r="D25" i="4"/>
  <c r="N25" i="4" l="1"/>
  <c r="E25" i="4" s="1"/>
  <c r="C18" i="4"/>
  <c r="B6" i="2" s="1"/>
  <c r="B28" i="4"/>
  <c r="B19" i="4"/>
  <c r="B11" i="4"/>
  <c r="C28" i="4"/>
  <c r="C29" i="4" s="1"/>
  <c r="L25" i="4"/>
  <c r="C19" i="4" s="1"/>
  <c r="C20" i="4" s="1"/>
  <c r="E16" i="4"/>
  <c r="C11" i="4" s="1"/>
  <c r="C12" i="4" s="1"/>
  <c r="B39" i="4" l="1"/>
  <c r="C24" i="2" s="1"/>
  <c r="B4" i="4"/>
  <c r="C4" i="4" s="1"/>
  <c r="B37" i="4" s="1"/>
  <c r="C26" i="2" l="1"/>
  <c r="C21" i="2" l="1"/>
</calcChain>
</file>

<file path=xl/sharedStrings.xml><?xml version="1.0" encoding="utf-8"?>
<sst xmlns="http://schemas.openxmlformats.org/spreadsheetml/2006/main" count="142" uniqueCount="32">
  <si>
    <t>Информацию подготовил:</t>
  </si>
  <si>
    <t>Фамилия, Имя, Отчество</t>
  </si>
  <si>
    <t>Компания</t>
  </si>
  <si>
    <t>Почтовый адрес</t>
  </si>
  <si>
    <t>Телефон/Факс</t>
  </si>
  <si>
    <t>Количество, шт</t>
  </si>
  <si>
    <t>Дополнительные требования</t>
  </si>
  <si>
    <t>Код для заказа</t>
  </si>
  <si>
    <t>Выбранный вариант</t>
  </si>
  <si>
    <t>В спецификацию</t>
  </si>
  <si>
    <t/>
  </si>
  <si>
    <t>Опции</t>
  </si>
  <si>
    <t>Столбец1</t>
  </si>
  <si>
    <t>Блок питания</t>
  </si>
  <si>
    <t xml:space="preserve">Опросный лист на Блок питания "Автон" </t>
  </si>
  <si>
    <t>Планируется использовать блок питания для:</t>
  </si>
  <si>
    <t>24В</t>
  </si>
  <si>
    <t>24В+RS485Out</t>
  </si>
  <si>
    <t>24В+RS485Out; RS485In</t>
  </si>
  <si>
    <t>24В; 24В+RS485Out; RS485In</t>
  </si>
  <si>
    <t>Дополнительная комплектация:</t>
  </si>
  <si>
    <t>Кабель 220 В</t>
  </si>
  <si>
    <t>Кабель для входящего разъема RS485</t>
  </si>
  <si>
    <t>Кабель 24 В</t>
  </si>
  <si>
    <t>Столбец2</t>
  </si>
  <si>
    <t>укажите длину</t>
  </si>
  <si>
    <t>1 м</t>
  </si>
  <si>
    <t>5 м</t>
  </si>
  <si>
    <t>10 м</t>
  </si>
  <si>
    <t>не требуется</t>
  </si>
  <si>
    <t>24ВШ</t>
  </si>
  <si>
    <t>Комплектуется ответными кабельными частями разъёмов.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</si>
</sst>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rgb="FF1E1E1E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u/>
      <sz val="12"/>
      <color theme="0"/>
      <name val="Calibri"/>
      <family val="2"/>
      <charset val="204"/>
      <scheme val="minor"/>
    </font>
    <font>
      <b/>
      <i/>
      <u/>
      <sz val="12"/>
      <color theme="9" tint="-0.249977111117893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vertical="top"/>
    </xf>
    <xf numFmtId="0" fontId="1" fillId="0" borderId="3" xfId="0" applyFont="1" applyBorder="1"/>
    <xf numFmtId="0" fontId="1" fillId="3" borderId="4" xfId="0" applyFont="1" applyFill="1" applyBorder="1"/>
    <xf numFmtId="0" fontId="5" fillId="0" borderId="1" xfId="0" applyFont="1" applyBorder="1" applyAlignment="1">
      <alignment vertical="center"/>
    </xf>
    <xf numFmtId="0" fontId="1" fillId="2" borderId="0" xfId="0" applyFont="1" applyFill="1"/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2" xfId="0" applyFont="1" applyFill="1" applyBorder="1"/>
    <xf numFmtId="0" fontId="1" fillId="3" borderId="5" xfId="0" applyFont="1" applyFill="1" applyBorder="1"/>
    <xf numFmtId="0" fontId="1" fillId="3" borderId="0" xfId="0" applyFont="1" applyFill="1" applyAlignment="1">
      <alignment horizontal="right" wrapText="1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0" fillId="3" borderId="6" xfId="0" applyFill="1" applyBorder="1"/>
    <xf numFmtId="0" fontId="1" fillId="3" borderId="6" xfId="0" applyFont="1" applyFill="1" applyBorder="1"/>
    <xf numFmtId="0" fontId="0" fillId="3" borderId="7" xfId="0" applyFill="1" applyBorder="1"/>
    <xf numFmtId="0" fontId="1" fillId="3" borderId="8" xfId="0" applyFont="1" applyFill="1" applyBorder="1"/>
    <xf numFmtId="0" fontId="0" fillId="3" borderId="11" xfId="0" applyFill="1" applyBorder="1"/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2" xfId="0" applyFont="1" applyBorder="1"/>
    <xf numFmtId="0" fontId="1" fillId="0" borderId="12" xfId="0" quotePrefix="1" applyFont="1" applyBorder="1" applyAlignment="1">
      <alignment horizontal="left"/>
    </xf>
    <xf numFmtId="0" fontId="1" fillId="0" borderId="12" xfId="0" quotePrefix="1" applyFont="1" applyBorder="1"/>
    <xf numFmtId="0" fontId="1" fillId="0" borderId="0" xfId="0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Alignment="1">
      <alignment horizontal="left"/>
    </xf>
    <xf numFmtId="0" fontId="1" fillId="0" borderId="0" xfId="0" quotePrefix="1" applyNumberFormat="1" applyFont="1" applyAlignment="1">
      <alignment horizontal="left"/>
    </xf>
    <xf numFmtId="0" fontId="1" fillId="3" borderId="0" xfId="0" applyFont="1" applyFill="1" applyAlignment="1">
      <alignment horizontal="right" vertical="top"/>
    </xf>
    <xf numFmtId="0" fontId="0" fillId="3" borderId="0" xfId="0" applyFill="1" applyBorder="1"/>
    <xf numFmtId="0" fontId="1" fillId="3" borderId="0" xfId="0" applyFont="1" applyFill="1" applyBorder="1"/>
    <xf numFmtId="0" fontId="1" fillId="4" borderId="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checked="Checked" firstButton="1" fmlaLink="Лист1!$A$4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Drop" dropLines="10" dropStyle="combo" dx="16" fmlaLink="Лист1!$A$11" fmlaRange="Лист1!$D$12:$D$16" noThreeD="1" val="0"/>
</file>

<file path=xl/ctrlProps/ctrlProp6.xml><?xml version="1.0" encoding="utf-8"?>
<formControlPr xmlns="http://schemas.microsoft.com/office/spreadsheetml/2009/9/main" objectType="Drop" dropLines="10" dropStyle="combo" dx="16" fmlaLink="Лист1!$A$19" fmlaRange="Лист1!$D$21:$D$25" noThreeD="1" val="0"/>
</file>

<file path=xl/ctrlProps/ctrlProp7.xml><?xml version="1.0" encoding="utf-8"?>
<formControlPr xmlns="http://schemas.microsoft.com/office/spreadsheetml/2009/9/main" objectType="Drop" dropLines="10" dropStyle="combo" dx="16" fmlaLink="Лист1!$A$28" fmlaRange="Лист1!$D$29:$D$33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1.emf"/><Relationship Id="rId2" Type="http://schemas.openxmlformats.org/officeDocument/2006/relationships/image" Target="../media/image6.emf"/><Relationship Id="rId1" Type="http://schemas.openxmlformats.org/officeDocument/2006/relationships/image" Target="../media/image7.emf"/><Relationship Id="rId6" Type="http://schemas.openxmlformats.org/officeDocument/2006/relationships/image" Target="../media/image2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1809750</xdr:colOff>
          <xdr:row>8</xdr:row>
          <xdr:rowOff>9525</xdr:rowOff>
        </xdr:from>
        <xdr:to>
          <xdr:col>5</xdr:col>
          <xdr:colOff>1362075</xdr:colOff>
          <xdr:row>8</xdr:row>
          <xdr:rowOff>790575</xdr:rowOff>
        </xdr:to>
        <xdr:sp macro="" textlink="">
          <xdr:nvSpPr>
            <xdr:cNvPr id="2098" name="TextBox12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10</xdr:row>
          <xdr:rowOff>57150</xdr:rowOff>
        </xdr:from>
        <xdr:to>
          <xdr:col>2</xdr:col>
          <xdr:colOff>2486025</xdr:colOff>
          <xdr:row>10</xdr:row>
          <xdr:rowOff>314325</xdr:rowOff>
        </xdr:to>
        <xdr:sp macro="" textlink="">
          <xdr:nvSpPr>
            <xdr:cNvPr id="2099" name="TextBox13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1876425</xdr:colOff>
          <xdr:row>13</xdr:row>
          <xdr:rowOff>38100</xdr:rowOff>
        </xdr:from>
        <xdr:to>
          <xdr:col>5</xdr:col>
          <xdr:colOff>1352550</xdr:colOff>
          <xdr:row>13</xdr:row>
          <xdr:rowOff>295275</xdr:rowOff>
        </xdr:to>
        <xdr:sp macro="" textlink="">
          <xdr:nvSpPr>
            <xdr:cNvPr id="2100" name="TextBox14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14</xdr:row>
          <xdr:rowOff>38100</xdr:rowOff>
        </xdr:from>
        <xdr:to>
          <xdr:col>5</xdr:col>
          <xdr:colOff>1362075</xdr:colOff>
          <xdr:row>14</xdr:row>
          <xdr:rowOff>295275</xdr:rowOff>
        </xdr:to>
        <xdr:sp macro="" textlink="">
          <xdr:nvSpPr>
            <xdr:cNvPr id="2101" name="TextBox15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1238250</xdr:colOff>
          <xdr:row>15</xdr:row>
          <xdr:rowOff>38100</xdr:rowOff>
        </xdr:from>
        <xdr:to>
          <xdr:col>5</xdr:col>
          <xdr:colOff>1362075</xdr:colOff>
          <xdr:row>15</xdr:row>
          <xdr:rowOff>295275</xdr:rowOff>
        </xdr:to>
        <xdr:sp macro="" textlink="">
          <xdr:nvSpPr>
            <xdr:cNvPr id="2102" name="TextBox16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16</xdr:row>
          <xdr:rowOff>38100</xdr:rowOff>
        </xdr:from>
        <xdr:to>
          <xdr:col>5</xdr:col>
          <xdr:colOff>1362075</xdr:colOff>
          <xdr:row>16</xdr:row>
          <xdr:rowOff>295275</xdr:rowOff>
        </xdr:to>
        <xdr:sp macro="" textlink="">
          <xdr:nvSpPr>
            <xdr:cNvPr id="2103" name="TextBox17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19050</xdr:colOff>
      <xdr:row>3</xdr:row>
      <xdr:rowOff>419100</xdr:rowOff>
    </xdr:from>
    <xdr:to>
      <xdr:col>2</xdr:col>
      <xdr:colOff>3714219</xdr:colOff>
      <xdr:row>3</xdr:row>
      <xdr:rowOff>2939100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419600"/>
          <a:ext cx="3914244" cy="252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209550</xdr:rowOff>
        </xdr:from>
        <xdr:to>
          <xdr:col>2</xdr:col>
          <xdr:colOff>3533775</xdr:colOff>
          <xdr:row>2</xdr:row>
          <xdr:rowOff>323850</xdr:rowOff>
        </xdr:to>
        <xdr:sp macro="" textlink="">
          <xdr:nvSpPr>
            <xdr:cNvPr id="2168" name="Option Button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питания Шлюза "Автон"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</xdr:row>
          <xdr:rowOff>209550</xdr:rowOff>
        </xdr:from>
        <xdr:to>
          <xdr:col>5</xdr:col>
          <xdr:colOff>1685925</xdr:colOff>
          <xdr:row>2</xdr:row>
          <xdr:rowOff>323850</xdr:rowOff>
        </xdr:to>
        <xdr:sp macro="" textlink="">
          <xdr:nvSpPr>
            <xdr:cNvPr id="2169" name="Option Button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питания Шлюза "Автон" и организации транзитного подключения к шлюзу 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RS485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38100</xdr:rowOff>
        </xdr:from>
        <xdr:to>
          <xdr:col>2</xdr:col>
          <xdr:colOff>3533775</xdr:colOff>
          <xdr:row>3</xdr:row>
          <xdr:rowOff>381000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получения напряжения 24 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</xdr:row>
          <xdr:rowOff>19050</xdr:rowOff>
        </xdr:from>
        <xdr:to>
          <xdr:col>5</xdr:col>
          <xdr:colOff>1209675</xdr:colOff>
          <xdr:row>3</xdr:row>
          <xdr:rowOff>409575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питания Шлюза "Автон",  организации транзитного подключения к шлюзу 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RS485 </a:t>
              </a: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и питания прочих потребителей напряжением 24В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95251</xdr:colOff>
      <xdr:row>2</xdr:row>
      <xdr:rowOff>295275</xdr:rowOff>
    </xdr:from>
    <xdr:to>
      <xdr:col>5</xdr:col>
      <xdr:colOff>1807831</xdr:colOff>
      <xdr:row>2</xdr:row>
      <xdr:rowOff>2815275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1" y="1114425"/>
          <a:ext cx="4293855" cy="252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3</xdr:row>
      <xdr:rowOff>419100</xdr:rowOff>
    </xdr:from>
    <xdr:to>
      <xdr:col>5</xdr:col>
      <xdr:colOff>1819672</xdr:colOff>
      <xdr:row>3</xdr:row>
      <xdr:rowOff>2939100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4419600"/>
          <a:ext cx="4296172" cy="252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2419350</xdr:colOff>
          <xdr:row>4</xdr:row>
          <xdr:rowOff>38100</xdr:rowOff>
        </xdr:from>
        <xdr:to>
          <xdr:col>3</xdr:col>
          <xdr:colOff>304800</xdr:colOff>
          <xdr:row>5</xdr:row>
          <xdr:rowOff>9525</xdr:rowOff>
        </xdr:to>
        <xdr:sp macro="" textlink="">
          <xdr:nvSpPr>
            <xdr:cNvPr id="2172" name="Drop Down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2419350</xdr:colOff>
          <xdr:row>5</xdr:row>
          <xdr:rowOff>38100</xdr:rowOff>
        </xdr:from>
        <xdr:to>
          <xdr:col>3</xdr:col>
          <xdr:colOff>304800</xdr:colOff>
          <xdr:row>6</xdr:row>
          <xdr:rowOff>9525</xdr:rowOff>
        </xdr:to>
        <xdr:sp macro="" textlink="">
          <xdr:nvSpPr>
            <xdr:cNvPr id="2173" name="Drop Down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2419350</xdr:colOff>
          <xdr:row>6</xdr:row>
          <xdr:rowOff>38100</xdr:rowOff>
        </xdr:from>
        <xdr:to>
          <xdr:col>3</xdr:col>
          <xdr:colOff>304800</xdr:colOff>
          <xdr:row>7</xdr:row>
          <xdr:rowOff>9525</xdr:rowOff>
        </xdr:to>
        <xdr:sp macro="" textlink="">
          <xdr:nvSpPr>
            <xdr:cNvPr id="2174" name="Drop Down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4</xdr:row>
          <xdr:rowOff>57150</xdr:rowOff>
        </xdr:from>
        <xdr:to>
          <xdr:col>3</xdr:col>
          <xdr:colOff>2038350</xdr:colOff>
          <xdr:row>5</xdr:row>
          <xdr:rowOff>28575</xdr:rowOff>
        </xdr:to>
        <xdr:sp macro="" textlink="">
          <xdr:nvSpPr>
            <xdr:cNvPr id="2175" name="TextBox1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5</xdr:row>
          <xdr:rowOff>47625</xdr:rowOff>
        </xdr:from>
        <xdr:to>
          <xdr:col>3</xdr:col>
          <xdr:colOff>2038350</xdr:colOff>
          <xdr:row>6</xdr:row>
          <xdr:rowOff>19050</xdr:rowOff>
        </xdr:to>
        <xdr:sp macro="" textlink="">
          <xdr:nvSpPr>
            <xdr:cNvPr id="2176" name="TextBox2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6</xdr:row>
          <xdr:rowOff>38100</xdr:rowOff>
        </xdr:from>
        <xdr:to>
          <xdr:col>3</xdr:col>
          <xdr:colOff>2038350</xdr:colOff>
          <xdr:row>7</xdr:row>
          <xdr:rowOff>9525</xdr:rowOff>
        </xdr:to>
        <xdr:sp macro="" textlink="">
          <xdr:nvSpPr>
            <xdr:cNvPr id="2177" name="TextBox3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85726</xdr:colOff>
      <xdr:row>2</xdr:row>
      <xdr:rowOff>314325</xdr:rowOff>
    </xdr:from>
    <xdr:to>
      <xdr:col>3</xdr:col>
      <xdr:colOff>8493</xdr:colOff>
      <xdr:row>2</xdr:row>
      <xdr:rowOff>2834325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726" y="1133475"/>
          <a:ext cx="4285217" cy="25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Projects/A8x5/Doc/A835%20&#1058;&#1077;&#1088;&#1084;&#1086;&#1084;&#1072;&#1085;&#1086;&#1084;&#1077;&#1090;&#1088;.&#1054;&#1087;&#1088;&#1086;&#1089;&#1085;&#1099;&#1081;%20&#1083;&#1080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росный лист термоманометр"/>
      <sheetName val="Справка"/>
      <sheetName val="Лист1"/>
    </sheetNames>
    <sheetDataSet>
      <sheetData sheetId="0">
        <row r="4">
          <cell r="L4">
            <v>0.6</v>
          </cell>
        </row>
        <row r="5">
          <cell r="L5">
            <v>1</v>
          </cell>
        </row>
        <row r="6">
          <cell r="L6">
            <v>1.6</v>
          </cell>
        </row>
        <row r="7">
          <cell r="L7">
            <v>2.5</v>
          </cell>
        </row>
        <row r="8">
          <cell r="L8">
            <v>4</v>
          </cell>
        </row>
        <row r="9">
          <cell r="L9">
            <v>6</v>
          </cell>
        </row>
        <row r="10">
          <cell r="L10">
            <v>10</v>
          </cell>
        </row>
        <row r="11">
          <cell r="L11">
            <v>16</v>
          </cell>
        </row>
        <row r="12">
          <cell r="L12">
            <v>25</v>
          </cell>
        </row>
        <row r="13">
          <cell r="L13">
            <v>40</v>
          </cell>
        </row>
        <row r="14">
          <cell r="L14">
            <v>60</v>
          </cell>
        </row>
        <row r="15">
          <cell r="L15" t="str">
            <v>другое</v>
          </cell>
        </row>
        <row r="17">
          <cell r="L17">
            <v>0.15</v>
          </cell>
        </row>
        <row r="18">
          <cell r="L18">
            <v>0.25</v>
          </cell>
        </row>
        <row r="19">
          <cell r="L19">
            <v>0.5</v>
          </cell>
        </row>
        <row r="20">
          <cell r="L20">
            <v>1</v>
          </cell>
        </row>
        <row r="21">
          <cell r="L21">
            <v>1.5</v>
          </cell>
        </row>
        <row r="22">
          <cell r="L22" t="str">
            <v>другое</v>
          </cell>
        </row>
        <row r="24">
          <cell r="I24">
            <v>1</v>
          </cell>
        </row>
        <row r="25">
          <cell r="L25" t="str">
            <v>корпус датчика</v>
          </cell>
        </row>
        <row r="26">
          <cell r="L26" t="str">
            <v>встроенный погружной термощуп (жидкость или газ)</v>
          </cell>
        </row>
        <row r="27">
          <cell r="L27" t="str">
            <v>выносной погружной термощуп (жидкость или газ)</v>
          </cell>
        </row>
        <row r="36">
          <cell r="L36">
            <v>0.5</v>
          </cell>
          <cell r="M36">
            <v>0.5</v>
          </cell>
          <cell r="N36">
            <v>2</v>
          </cell>
        </row>
        <row r="37">
          <cell r="L37">
            <v>1</v>
          </cell>
          <cell r="M37">
            <v>1</v>
          </cell>
          <cell r="N37">
            <v>1</v>
          </cell>
        </row>
        <row r="38">
          <cell r="L38">
            <v>2</v>
          </cell>
          <cell r="M38">
            <v>2</v>
          </cell>
          <cell r="N38" t="str">
            <v>0.5</v>
          </cell>
        </row>
        <row r="40">
          <cell r="M40">
            <v>46</v>
          </cell>
          <cell r="N40">
            <v>46</v>
          </cell>
        </row>
        <row r="41">
          <cell r="M41">
            <v>64</v>
          </cell>
          <cell r="N41">
            <v>64</v>
          </cell>
        </row>
        <row r="42">
          <cell r="M42">
            <v>100</v>
          </cell>
          <cell r="N42">
            <v>100</v>
          </cell>
        </row>
        <row r="43">
          <cell r="M43" t="str">
            <v>другая</v>
          </cell>
          <cell r="N43" t="str">
            <v>другая</v>
          </cell>
        </row>
        <row r="45">
          <cell r="M45">
            <v>5</v>
          </cell>
          <cell r="N45">
            <v>5</v>
          </cell>
        </row>
        <row r="46">
          <cell r="M46">
            <v>6</v>
          </cell>
          <cell r="N46">
            <v>6</v>
          </cell>
        </row>
        <row r="47">
          <cell r="M47">
            <v>8</v>
          </cell>
          <cell r="N47">
            <v>8</v>
          </cell>
        </row>
        <row r="48">
          <cell r="M48">
            <v>10</v>
          </cell>
          <cell r="N48">
            <v>10</v>
          </cell>
        </row>
        <row r="49">
          <cell r="M49" t="str">
            <v>другой</v>
          </cell>
          <cell r="N49" t="str">
            <v>другой</v>
          </cell>
        </row>
        <row r="51">
          <cell r="N51" t="str">
            <v>штуцер подвижный</v>
          </cell>
        </row>
        <row r="52">
          <cell r="N52" t="str">
            <v>штуцер приварной</v>
          </cell>
        </row>
        <row r="53">
          <cell r="N53" t="str">
            <v>штуцер подпружиненный</v>
          </cell>
        </row>
        <row r="54">
          <cell r="N54" t="str">
            <v>фланец</v>
          </cell>
        </row>
        <row r="55">
          <cell r="N55" t="str">
            <v>другой</v>
          </cell>
        </row>
        <row r="57">
          <cell r="N57" t="str">
            <v>бескорпусной с выводами</v>
          </cell>
        </row>
        <row r="58">
          <cell r="N58" t="str">
            <v>коммутационная (клеммная) головка</v>
          </cell>
        </row>
        <row r="59">
          <cell r="N59" t="str">
            <v>другой</v>
          </cell>
        </row>
        <row r="61">
          <cell r="N61">
            <v>1</v>
          </cell>
        </row>
        <row r="62">
          <cell r="N62">
            <v>1.5</v>
          </cell>
        </row>
        <row r="63">
          <cell r="N63">
            <v>2</v>
          </cell>
        </row>
        <row r="64">
          <cell r="N64">
            <v>2.5</v>
          </cell>
        </row>
        <row r="65">
          <cell r="N65">
            <v>3</v>
          </cell>
        </row>
        <row r="66">
          <cell r="N66">
            <v>4</v>
          </cell>
        </row>
        <row r="67">
          <cell r="N67">
            <v>5</v>
          </cell>
        </row>
        <row r="68">
          <cell r="N68">
            <v>7</v>
          </cell>
        </row>
        <row r="69">
          <cell r="N69">
            <v>10</v>
          </cell>
        </row>
        <row r="71">
          <cell r="N71" t="str">
            <v>без дополнительной защиты</v>
          </cell>
        </row>
        <row r="72">
          <cell r="N72" t="str">
            <v>труба гофрированная полимерная</v>
          </cell>
        </row>
        <row r="73">
          <cell r="N73" t="str">
            <v xml:space="preserve">другая </v>
          </cell>
        </row>
        <row r="75">
          <cell r="M75" t="str">
            <v>не требуется</v>
          </cell>
          <cell r="N75" t="str">
            <v>не требуется</v>
          </cell>
        </row>
        <row r="76">
          <cell r="M76" t="str">
            <v>М20х1.5</v>
          </cell>
          <cell r="N76" t="str">
            <v>М20х1.5</v>
          </cell>
        </row>
        <row r="77">
          <cell r="M77" t="str">
            <v>G1/2</v>
          </cell>
          <cell r="N77" t="str">
            <v>G1/2</v>
          </cell>
        </row>
        <row r="78">
          <cell r="M78" t="str">
            <v>другая</v>
          </cell>
          <cell r="N78" t="str">
            <v>другая</v>
          </cell>
        </row>
        <row r="80">
          <cell r="L80" t="str">
            <v>LoRaWAN</v>
          </cell>
        </row>
        <row r="81">
          <cell r="L81" t="str">
            <v>нет</v>
          </cell>
        </row>
        <row r="87">
          <cell r="L87" t="str">
            <v>обычное</v>
          </cell>
        </row>
        <row r="88">
          <cell r="L88" t="str">
            <v>коррозионно-стойкое</v>
          </cell>
        </row>
        <row r="90">
          <cell r="L90" t="str">
            <v>М20х1.5</v>
          </cell>
        </row>
        <row r="91">
          <cell r="L91" t="str">
            <v>G1/2</v>
          </cell>
        </row>
        <row r="92">
          <cell r="L92" t="str">
            <v>другая</v>
          </cell>
        </row>
        <row r="94">
          <cell r="L94" t="str">
            <v>не требуется</v>
          </cell>
        </row>
        <row r="95">
          <cell r="L95" t="str">
            <v>кронштейн Г-образный</v>
          </cell>
        </row>
        <row r="96">
          <cell r="L96" t="str">
            <v>отвод-охладитель</v>
          </cell>
        </row>
        <row r="97">
          <cell r="L97" t="str">
            <v>клапан, отвод-охладитель</v>
          </cell>
        </row>
        <row r="98">
          <cell r="L98" t="str">
            <v>блок вентильный, гильза защитная</v>
          </cell>
        </row>
        <row r="99">
          <cell r="L99" t="str">
            <v>другая</v>
          </cell>
        </row>
        <row r="101">
          <cell r="L101" t="str">
            <v>не требуется</v>
          </cell>
        </row>
        <row r="102">
          <cell r="L102" t="str">
            <v>требуется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Таблица2" displayName="Таблица2" ref="D4:D8" totalsRowShown="0" headerRowDxfId="14" dataDxfId="13">
  <autoFilter ref="D4:D8"/>
  <tableColumns count="1">
    <tableColumn id="1" name="Столбец1" dataDxfId="12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D11:E16" totalsRowShown="0" headerRowDxfId="11" dataDxfId="10">
  <autoFilter ref="D11:E16"/>
  <tableColumns count="2">
    <tableColumn id="1" name="Столбец1" dataDxfId="9"/>
    <tableColumn id="2" name="Столбец2" dataDxfId="8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D20:E25" totalsRowShown="0" headerRowDxfId="7" dataDxfId="6">
  <autoFilter ref="D20:E25"/>
  <tableColumns count="2">
    <tableColumn id="1" name="Столбец1" dataDxfId="5"/>
    <tableColumn id="2" name="Столбец2" dataDxfId="4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D28:E33" totalsRowShown="0" headerRowDxfId="3" dataDxfId="2">
  <autoFilter ref="D28:E33"/>
  <tableColumns count="2">
    <tableColumn id="1" name="Столбец1" dataDxfId="1"/>
    <tableColumn id="2" name="Столбец2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image" Target="../media/image4.emf"/><Relationship Id="rId18" Type="http://schemas.openxmlformats.org/officeDocument/2006/relationships/control" Target="../activeX/activeX9.xml"/><Relationship Id="rId26" Type="http://schemas.openxmlformats.org/officeDocument/2006/relationships/ctrlProp" Target="../ctrlProps/ctrlProp7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2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6.xml"/><Relationship Id="rId17" Type="http://schemas.openxmlformats.org/officeDocument/2006/relationships/image" Target="../media/image6.emf"/><Relationship Id="rId25" Type="http://schemas.openxmlformats.org/officeDocument/2006/relationships/ctrlProp" Target="../ctrlProps/ctrlProp6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24" Type="http://schemas.openxmlformats.org/officeDocument/2006/relationships/ctrlProp" Target="../ctrlProps/ctrlProp5.xml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trlProp" Target="../ctrlProps/ctrlProp4.xml"/><Relationship Id="rId10" Type="http://schemas.openxmlformats.org/officeDocument/2006/relationships/control" Target="../activeX/activeX5.xml"/><Relationship Id="rId19" Type="http://schemas.openxmlformats.org/officeDocument/2006/relationships/image" Target="../media/image7.emf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control" Target="../activeX/activeX7.xml"/><Relationship Id="rId22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 summaryRight="0"/>
    <pageSetUpPr fitToPage="1"/>
  </sheetPr>
  <dimension ref="A1:G27"/>
  <sheetViews>
    <sheetView tabSelected="1" zoomScaleNormal="100" workbookViewId="0">
      <selection activeCell="J40" sqref="J40"/>
    </sheetView>
  </sheetViews>
  <sheetFormatPr defaultRowHeight="15.75" x14ac:dyDescent="0.25"/>
  <cols>
    <col min="1" max="1" width="1.5703125" style="1" customWidth="1"/>
    <col min="2" max="2" width="3.28515625" style="1" customWidth="1"/>
    <col min="3" max="3" width="60.5703125" style="1" customWidth="1"/>
    <col min="4" max="4" width="36.140625" style="1" customWidth="1"/>
    <col min="5" max="5" width="2.5703125" style="1" customWidth="1"/>
    <col min="6" max="6" width="27.85546875" style="1" customWidth="1"/>
    <col min="7" max="7" width="4.140625" style="16" customWidth="1"/>
    <col min="8" max="8" width="12.140625" style="1" customWidth="1"/>
    <col min="9" max="16384" width="9.140625" style="1"/>
  </cols>
  <sheetData>
    <row r="1" spans="1:6" ht="46.5" customHeight="1" x14ac:dyDescent="0.25">
      <c r="A1" s="9"/>
      <c r="B1" s="9"/>
      <c r="C1" s="15" t="s">
        <v>14</v>
      </c>
      <c r="D1" s="9"/>
      <c r="E1" s="9"/>
      <c r="F1" s="10"/>
    </row>
    <row r="2" spans="1:6" ht="18" customHeight="1" x14ac:dyDescent="0.25">
      <c r="A2" s="9"/>
      <c r="B2" s="9" t="s">
        <v>15</v>
      </c>
      <c r="C2" s="15"/>
      <c r="D2" s="9"/>
      <c r="E2" s="9"/>
      <c r="F2" s="10"/>
    </row>
    <row r="3" spans="1:6" ht="250.5" customHeight="1" x14ac:dyDescent="0.25">
      <c r="A3" s="9"/>
      <c r="B3" s="9"/>
      <c r="C3" s="15"/>
      <c r="D3" s="9"/>
      <c r="E3" s="9"/>
      <c r="F3" s="10"/>
    </row>
    <row r="4" spans="1:6" ht="237.75" customHeight="1" x14ac:dyDescent="0.25">
      <c r="A4" s="9"/>
      <c r="B4" s="9"/>
      <c r="C4" s="15"/>
      <c r="D4" s="9"/>
      <c r="E4" s="9"/>
      <c r="F4" s="10"/>
    </row>
    <row r="5" spans="1:6" ht="22.5" customHeight="1" x14ac:dyDescent="0.25">
      <c r="A5" s="9"/>
      <c r="B5" s="9" t="s">
        <v>21</v>
      </c>
      <c r="C5" s="15"/>
      <c r="D5" s="11" t="s">
        <v>10</v>
      </c>
      <c r="E5" s="9"/>
      <c r="F5" s="10"/>
    </row>
    <row r="6" spans="1:6" ht="22.5" customHeight="1" x14ac:dyDescent="0.25">
      <c r="A6" s="9"/>
      <c r="B6" s="9" t="str">
        <f>Лист1!C18</f>
        <v/>
      </c>
      <c r="C6" s="15"/>
      <c r="D6" s="11" t="s">
        <v>10</v>
      </c>
      <c r="E6" s="9"/>
      <c r="F6" s="10"/>
    </row>
    <row r="7" spans="1:6" ht="22.5" customHeight="1" x14ac:dyDescent="0.25">
      <c r="A7" s="9"/>
      <c r="B7" s="9" t="str">
        <f>Лист1!C27</f>
        <v/>
      </c>
      <c r="C7" s="15"/>
      <c r="D7" s="11" t="s">
        <v>10</v>
      </c>
      <c r="E7" s="9"/>
      <c r="F7" s="10"/>
    </row>
    <row r="8" spans="1:6" ht="8.25" customHeight="1" x14ac:dyDescent="0.25">
      <c r="A8" s="9"/>
      <c r="B8" s="9"/>
      <c r="C8" s="9"/>
      <c r="D8" s="9"/>
      <c r="E8" s="9"/>
      <c r="F8" s="11"/>
    </row>
    <row r="9" spans="1:6" ht="64.5" customHeight="1" x14ac:dyDescent="0.25">
      <c r="A9" s="9"/>
      <c r="B9" s="12" t="s">
        <v>6</v>
      </c>
      <c r="C9" s="9"/>
      <c r="D9" s="11" t="s">
        <v>10</v>
      </c>
      <c r="E9" s="9"/>
      <c r="F9" s="11"/>
    </row>
    <row r="10" spans="1:6" ht="10.5" customHeight="1" x14ac:dyDescent="0.25">
      <c r="A10" s="9"/>
      <c r="B10" s="9"/>
      <c r="C10" s="9"/>
      <c r="D10" s="9"/>
      <c r="E10" s="9"/>
      <c r="F10" s="9"/>
    </row>
    <row r="11" spans="1:6" ht="25.5" customHeight="1" x14ac:dyDescent="0.25">
      <c r="A11" s="9"/>
      <c r="B11" s="9" t="s">
        <v>5</v>
      </c>
      <c r="C11" s="9"/>
      <c r="D11" s="11" t="s">
        <v>10</v>
      </c>
      <c r="E11" s="9"/>
      <c r="F11" s="9"/>
    </row>
    <row r="12" spans="1:6" x14ac:dyDescent="0.25">
      <c r="A12" s="9"/>
      <c r="B12" s="9"/>
      <c r="C12" s="9"/>
      <c r="D12" s="11"/>
      <c r="E12" s="9"/>
      <c r="F12" s="9"/>
    </row>
    <row r="13" spans="1:6" x14ac:dyDescent="0.25">
      <c r="A13" s="9"/>
      <c r="B13" s="9" t="s">
        <v>0</v>
      </c>
      <c r="C13" s="9"/>
      <c r="D13" s="11"/>
      <c r="E13" s="9"/>
      <c r="F13" s="9"/>
    </row>
    <row r="14" spans="1:6" ht="24.95" customHeight="1" x14ac:dyDescent="0.25">
      <c r="A14" s="9"/>
      <c r="B14" s="9"/>
      <c r="C14" s="9" t="s">
        <v>1</v>
      </c>
      <c r="D14" s="17" t="s">
        <v>10</v>
      </c>
      <c r="E14" s="18"/>
      <c r="F14" s="9"/>
    </row>
    <row r="15" spans="1:6" ht="24.95" customHeight="1" x14ac:dyDescent="0.25">
      <c r="A15" s="9"/>
      <c r="B15" s="9"/>
      <c r="C15" s="9" t="s">
        <v>2</v>
      </c>
      <c r="D15" s="17" t="s">
        <v>10</v>
      </c>
      <c r="E15" s="18"/>
      <c r="F15" s="9"/>
    </row>
    <row r="16" spans="1:6" ht="24.95" customHeight="1" x14ac:dyDescent="0.25">
      <c r="A16" s="9"/>
      <c r="B16" s="9"/>
      <c r="C16" s="9" t="s">
        <v>3</v>
      </c>
      <c r="D16" s="17" t="s">
        <v>10</v>
      </c>
      <c r="E16" s="18"/>
      <c r="F16" s="9"/>
    </row>
    <row r="17" spans="1:6" ht="24.95" customHeight="1" x14ac:dyDescent="0.25">
      <c r="A17" s="9"/>
      <c r="B17" s="9"/>
      <c r="C17" s="9" t="s">
        <v>4</v>
      </c>
      <c r="D17" s="17" t="s">
        <v>10</v>
      </c>
      <c r="E17" s="18"/>
      <c r="F17" s="9"/>
    </row>
    <row r="18" spans="1:6" ht="19.5" customHeight="1" x14ac:dyDescent="0.25">
      <c r="A18" s="13"/>
      <c r="B18" s="13"/>
      <c r="C18" s="13"/>
      <c r="D18" s="19"/>
      <c r="E18" s="20"/>
      <c r="F18" s="9"/>
    </row>
    <row r="19" spans="1:6" s="16" customFormat="1" ht="4.5" customHeight="1" x14ac:dyDescent="0.25">
      <c r="A19" s="14"/>
      <c r="B19" s="14"/>
      <c r="C19" s="14"/>
      <c r="D19" s="14"/>
      <c r="E19" s="14"/>
      <c r="F19" s="21"/>
    </row>
    <row r="20" spans="1:6" ht="14.25" customHeight="1" x14ac:dyDescent="0.25">
      <c r="A20" s="14"/>
      <c r="B20" s="14" t="s">
        <v>7</v>
      </c>
      <c r="C20" s="14"/>
      <c r="D20" s="14"/>
      <c r="E20" s="14"/>
      <c r="F20" s="21"/>
    </row>
    <row r="21" spans="1:6" ht="17.25" customHeight="1" x14ac:dyDescent="0.25">
      <c r="A21" s="14"/>
      <c r="B21" s="14"/>
      <c r="C21" s="49" t="str">
        <f>Лист1!B37</f>
        <v>Блок питания "Автон" (24ВШ)</v>
      </c>
      <c r="D21" s="49"/>
      <c r="E21" s="14"/>
      <c r="F21" s="21"/>
    </row>
    <row r="22" spans="1:6" ht="17.25" customHeight="1" x14ac:dyDescent="0.25">
      <c r="A22" s="26"/>
      <c r="B22" s="27" t="s">
        <v>20</v>
      </c>
      <c r="C22" s="28"/>
      <c r="D22" s="28"/>
      <c r="E22" s="26"/>
      <c r="F22" s="21"/>
    </row>
    <row r="23" spans="1:6" ht="15.75" customHeight="1" x14ac:dyDescent="0.25">
      <c r="A23" s="26"/>
      <c r="B23" s="29"/>
      <c r="C23" s="50" t="s">
        <v>31</v>
      </c>
      <c r="D23" s="51"/>
      <c r="E23" s="30"/>
      <c r="F23" s="21"/>
    </row>
    <row r="24" spans="1:6" ht="49.5" customHeight="1" x14ac:dyDescent="0.25">
      <c r="A24" s="46"/>
      <c r="B24" s="47"/>
      <c r="C24" s="52" t="str">
        <f ca="1">Лист1!B39</f>
        <v/>
      </c>
      <c r="D24" s="52"/>
      <c r="E24" s="46"/>
      <c r="F24" s="21"/>
    </row>
    <row r="25" spans="1:6" x14ac:dyDescent="0.25">
      <c r="A25" s="14"/>
      <c r="B25" s="14" t="s">
        <v>6</v>
      </c>
      <c r="C25" s="22"/>
      <c r="D25" s="22"/>
      <c r="E25" s="14"/>
      <c r="F25" s="21"/>
    </row>
    <row r="26" spans="1:6" ht="65.25" customHeight="1" x14ac:dyDescent="0.25">
      <c r="A26" s="14"/>
      <c r="B26" s="14"/>
      <c r="C26" s="48" t="str">
        <f>D9</f>
        <v/>
      </c>
      <c r="D26" s="48"/>
      <c r="E26" s="14"/>
      <c r="F26" s="21"/>
    </row>
    <row r="27" spans="1:6" ht="9" customHeight="1" x14ac:dyDescent="0.25">
      <c r="A27" s="14"/>
      <c r="B27" s="14"/>
      <c r="C27" s="14"/>
      <c r="D27" s="14"/>
      <c r="E27" s="14"/>
      <c r="F27" s="21"/>
    </row>
  </sheetData>
  <mergeCells count="4">
    <mergeCell ref="C26:D26"/>
    <mergeCell ref="C21:D21"/>
    <mergeCell ref="C23:D23"/>
    <mergeCell ref="C24:D24"/>
  </mergeCells>
  <pageMargins left="0.55000000000000004" right="0.28999999999999998" top="0.62" bottom="0.27559055118110237" header="0.19685039370078741" footer="0.23622047244094491"/>
  <pageSetup paperSize="9" scale="76" orientation="portrait" r:id="rId1"/>
  <rowBreaks count="1" manualBreakCount="1">
    <brk id="10" max="5" man="1"/>
  </rowBreaks>
  <drawing r:id="rId2"/>
  <legacyDrawing r:id="rId3"/>
  <controls>
    <mc:AlternateContent xmlns:mc="http://schemas.openxmlformats.org/markup-compatibility/2006">
      <mc:Choice Requires="x14">
        <control shapeId="2177" r:id="rId4" name="TextBox3">
          <controlPr defaultSize="0" autoLine="0" linkedCell="D7" r:id="rId5">
            <anchor moveWithCells="1">
              <from>
                <xdr:col>3</xdr:col>
                <xdr:colOff>419100</xdr:colOff>
                <xdr:row>6</xdr:row>
                <xdr:rowOff>38100</xdr:rowOff>
              </from>
              <to>
                <xdr:col>3</xdr:col>
                <xdr:colOff>2038350</xdr:colOff>
                <xdr:row>7</xdr:row>
                <xdr:rowOff>9525</xdr:rowOff>
              </to>
            </anchor>
          </controlPr>
        </control>
      </mc:Choice>
      <mc:Fallback>
        <control shapeId="2177" r:id="rId4" name="TextBox3"/>
      </mc:Fallback>
    </mc:AlternateContent>
    <mc:AlternateContent xmlns:mc="http://schemas.openxmlformats.org/markup-compatibility/2006">
      <mc:Choice Requires="x14">
        <control shapeId="2176" r:id="rId6" name="TextBox2">
          <controlPr defaultSize="0" autoLine="0" linkedCell="D6" r:id="rId5">
            <anchor moveWithCells="1">
              <from>
                <xdr:col>3</xdr:col>
                <xdr:colOff>419100</xdr:colOff>
                <xdr:row>5</xdr:row>
                <xdr:rowOff>47625</xdr:rowOff>
              </from>
              <to>
                <xdr:col>3</xdr:col>
                <xdr:colOff>2038350</xdr:colOff>
                <xdr:row>6</xdr:row>
                <xdr:rowOff>19050</xdr:rowOff>
              </to>
            </anchor>
          </controlPr>
        </control>
      </mc:Choice>
      <mc:Fallback>
        <control shapeId="2176" r:id="rId6" name="TextBox2"/>
      </mc:Fallback>
    </mc:AlternateContent>
    <mc:AlternateContent xmlns:mc="http://schemas.openxmlformats.org/markup-compatibility/2006">
      <mc:Choice Requires="x14">
        <control shapeId="2175" r:id="rId7" name="TextBox1">
          <controlPr defaultSize="0" autoLine="0" linkedCell="D5" r:id="rId5">
            <anchor moveWithCells="1">
              <from>
                <xdr:col>3</xdr:col>
                <xdr:colOff>419100</xdr:colOff>
                <xdr:row>4</xdr:row>
                <xdr:rowOff>57150</xdr:rowOff>
              </from>
              <to>
                <xdr:col>3</xdr:col>
                <xdr:colOff>2038350</xdr:colOff>
                <xdr:row>5</xdr:row>
                <xdr:rowOff>28575</xdr:rowOff>
              </to>
            </anchor>
          </controlPr>
        </control>
      </mc:Choice>
      <mc:Fallback>
        <control shapeId="2175" r:id="rId7" name="TextBox1"/>
      </mc:Fallback>
    </mc:AlternateContent>
    <mc:AlternateContent xmlns:mc="http://schemas.openxmlformats.org/markup-compatibility/2006">
      <mc:Choice Requires="x14">
        <control shapeId="2103" r:id="rId8" name="TextBox17">
          <controlPr defaultSize="0" autoLine="0" linkedCell="D17" r:id="rId9">
            <anchor moveWithCells="1">
              <from>
                <xdr:col>2</xdr:col>
                <xdr:colOff>1228725</xdr:colOff>
                <xdr:row>16</xdr:row>
                <xdr:rowOff>38100</xdr:rowOff>
              </from>
              <to>
                <xdr:col>5</xdr:col>
                <xdr:colOff>1362075</xdr:colOff>
                <xdr:row>16</xdr:row>
                <xdr:rowOff>295275</xdr:rowOff>
              </to>
            </anchor>
          </controlPr>
        </control>
      </mc:Choice>
      <mc:Fallback>
        <control shapeId="2103" r:id="rId8" name="TextBox17"/>
      </mc:Fallback>
    </mc:AlternateContent>
    <mc:AlternateContent xmlns:mc="http://schemas.openxmlformats.org/markup-compatibility/2006">
      <mc:Choice Requires="x14">
        <control shapeId="2102" r:id="rId10" name="TextBox16">
          <controlPr defaultSize="0" autoLine="0" linkedCell="D16" r:id="rId11">
            <anchor moveWithCells="1">
              <from>
                <xdr:col>2</xdr:col>
                <xdr:colOff>1238250</xdr:colOff>
                <xdr:row>15</xdr:row>
                <xdr:rowOff>38100</xdr:rowOff>
              </from>
              <to>
                <xdr:col>5</xdr:col>
                <xdr:colOff>1362075</xdr:colOff>
                <xdr:row>15</xdr:row>
                <xdr:rowOff>295275</xdr:rowOff>
              </to>
            </anchor>
          </controlPr>
        </control>
      </mc:Choice>
      <mc:Fallback>
        <control shapeId="2102" r:id="rId10" name="TextBox16"/>
      </mc:Fallback>
    </mc:AlternateContent>
    <mc:AlternateContent xmlns:mc="http://schemas.openxmlformats.org/markup-compatibility/2006">
      <mc:Choice Requires="x14">
        <control shapeId="2101" r:id="rId12" name="TextBox15">
          <controlPr defaultSize="0" autoLine="0" linkedCell="D15" r:id="rId13">
            <anchor moveWithCells="1">
              <from>
                <xdr:col>2</xdr:col>
                <xdr:colOff>857250</xdr:colOff>
                <xdr:row>14</xdr:row>
                <xdr:rowOff>38100</xdr:rowOff>
              </from>
              <to>
                <xdr:col>5</xdr:col>
                <xdr:colOff>1362075</xdr:colOff>
                <xdr:row>14</xdr:row>
                <xdr:rowOff>295275</xdr:rowOff>
              </to>
            </anchor>
          </controlPr>
        </control>
      </mc:Choice>
      <mc:Fallback>
        <control shapeId="2101" r:id="rId12" name="TextBox15"/>
      </mc:Fallback>
    </mc:AlternateContent>
    <mc:AlternateContent xmlns:mc="http://schemas.openxmlformats.org/markup-compatibility/2006">
      <mc:Choice Requires="x14">
        <control shapeId="2100" r:id="rId14" name="TextBox14">
          <controlPr defaultSize="0" autoLine="0" linkedCell="D14" r:id="rId15">
            <anchor moveWithCells="1">
              <from>
                <xdr:col>2</xdr:col>
                <xdr:colOff>1876425</xdr:colOff>
                <xdr:row>13</xdr:row>
                <xdr:rowOff>38100</xdr:rowOff>
              </from>
              <to>
                <xdr:col>5</xdr:col>
                <xdr:colOff>1352550</xdr:colOff>
                <xdr:row>13</xdr:row>
                <xdr:rowOff>295275</xdr:rowOff>
              </to>
            </anchor>
          </controlPr>
        </control>
      </mc:Choice>
      <mc:Fallback>
        <control shapeId="2100" r:id="rId14" name="TextBox14"/>
      </mc:Fallback>
    </mc:AlternateContent>
    <mc:AlternateContent xmlns:mc="http://schemas.openxmlformats.org/markup-compatibility/2006">
      <mc:Choice Requires="x14">
        <control shapeId="2099" r:id="rId16" name="TextBox13">
          <controlPr defaultSize="0" autoLine="0" linkedCell="D11" r:id="rId17">
            <anchor moveWithCells="1">
              <from>
                <xdr:col>2</xdr:col>
                <xdr:colOff>1057275</xdr:colOff>
                <xdr:row>10</xdr:row>
                <xdr:rowOff>57150</xdr:rowOff>
              </from>
              <to>
                <xdr:col>2</xdr:col>
                <xdr:colOff>2486025</xdr:colOff>
                <xdr:row>10</xdr:row>
                <xdr:rowOff>314325</xdr:rowOff>
              </to>
            </anchor>
          </controlPr>
        </control>
      </mc:Choice>
      <mc:Fallback>
        <control shapeId="2099" r:id="rId16" name="TextBox13"/>
      </mc:Fallback>
    </mc:AlternateContent>
    <mc:AlternateContent xmlns:mc="http://schemas.openxmlformats.org/markup-compatibility/2006">
      <mc:Choice Requires="x14">
        <control shapeId="2098" r:id="rId18" name="TextBox12">
          <controlPr defaultSize="0" autoLine="0" linkedCell="D9" r:id="rId19">
            <anchor moveWithCells="1">
              <from>
                <xdr:col>2</xdr:col>
                <xdr:colOff>1809750</xdr:colOff>
                <xdr:row>8</xdr:row>
                <xdr:rowOff>9525</xdr:rowOff>
              </from>
              <to>
                <xdr:col>5</xdr:col>
                <xdr:colOff>1362075</xdr:colOff>
                <xdr:row>8</xdr:row>
                <xdr:rowOff>790575</xdr:rowOff>
              </to>
            </anchor>
          </controlPr>
        </control>
      </mc:Choice>
      <mc:Fallback>
        <control shapeId="2098" r:id="rId18" name="TextBox12"/>
      </mc:Fallback>
    </mc:AlternateContent>
    <mc:AlternateContent xmlns:mc="http://schemas.openxmlformats.org/markup-compatibility/2006">
      <mc:Choice Requires="x14">
        <control shapeId="2168" r:id="rId20" name="Option Button 120">
          <controlPr defaultSize="0" autoFill="0" autoLine="0" autoPict="0">
            <anchor moveWithCells="1">
              <from>
                <xdr:col>1</xdr:col>
                <xdr:colOff>9525</xdr:colOff>
                <xdr:row>1</xdr:row>
                <xdr:rowOff>209550</xdr:rowOff>
              </from>
              <to>
                <xdr:col>2</xdr:col>
                <xdr:colOff>3533775</xdr:colOff>
                <xdr:row>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9" r:id="rId21" name="Option Button 121">
          <controlPr defaultSize="0" autoFill="0" autoLine="0" autoPict="0">
            <anchor moveWithCells="1">
              <from>
                <xdr:col>3</xdr:col>
                <xdr:colOff>47625</xdr:colOff>
                <xdr:row>1</xdr:row>
                <xdr:rowOff>209550</xdr:rowOff>
              </from>
              <to>
                <xdr:col>5</xdr:col>
                <xdr:colOff>1685925</xdr:colOff>
                <xdr:row>2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70" r:id="rId22" name="Option Button 122">
          <controlPr defaultSize="0" autoFill="0" autoLine="0" autoPict="0">
            <anchor moveWithCells="1">
              <from>
                <xdr:col>1</xdr:col>
                <xdr:colOff>9525</xdr:colOff>
                <xdr:row>3</xdr:row>
                <xdr:rowOff>38100</xdr:rowOff>
              </from>
              <to>
                <xdr:col>2</xdr:col>
                <xdr:colOff>3533775</xdr:colOff>
                <xdr:row>3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71" r:id="rId23" name="Option Button 123">
          <controlPr defaultSize="0" autoFill="0" autoLine="0" autoPict="0">
            <anchor moveWithCells="1">
              <from>
                <xdr:col>3</xdr:col>
                <xdr:colOff>47625</xdr:colOff>
                <xdr:row>3</xdr:row>
                <xdr:rowOff>19050</xdr:rowOff>
              </from>
              <to>
                <xdr:col>5</xdr:col>
                <xdr:colOff>1209675</xdr:colOff>
                <xdr:row>3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72" r:id="rId24" name="Drop Down 124">
          <controlPr defaultSize="0" autoLine="0" autoPict="0">
            <anchor moveWithCells="1">
              <from>
                <xdr:col>2</xdr:col>
                <xdr:colOff>2419350</xdr:colOff>
                <xdr:row>4</xdr:row>
                <xdr:rowOff>38100</xdr:rowOff>
              </from>
              <to>
                <xdr:col>3</xdr:col>
                <xdr:colOff>304800</xdr:colOff>
                <xdr:row>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73" r:id="rId25" name="Drop Down 125">
          <controlPr defaultSize="0" autoLine="0" autoPict="0">
            <anchor moveWithCells="1">
              <from>
                <xdr:col>2</xdr:col>
                <xdr:colOff>2419350</xdr:colOff>
                <xdr:row>5</xdr:row>
                <xdr:rowOff>38100</xdr:rowOff>
              </from>
              <to>
                <xdr:col>3</xdr:col>
                <xdr:colOff>304800</xdr:colOff>
                <xdr:row>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74" r:id="rId26" name="Drop Down 126">
          <controlPr defaultSize="0" autoLine="0" autoPict="0">
            <anchor moveWithCells="1">
              <from>
                <xdr:col>2</xdr:col>
                <xdr:colOff>2419350</xdr:colOff>
                <xdr:row>6</xdr:row>
                <xdr:rowOff>38100</xdr:rowOff>
              </from>
              <to>
                <xdr:col>3</xdr:col>
                <xdr:colOff>304800</xdr:colOff>
                <xdr:row>7</xdr:row>
                <xdr:rowOff>9525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 summaryRight="0"/>
    <pageSetUpPr fitToPage="1"/>
  </sheetPr>
  <dimension ref="A1:N66"/>
  <sheetViews>
    <sheetView topLeftCell="A16" zoomScaleNormal="100" workbookViewId="0">
      <selection sqref="A1:B1"/>
    </sheetView>
  </sheetViews>
  <sheetFormatPr defaultRowHeight="15.75" x14ac:dyDescent="0.25"/>
  <cols>
    <col min="1" max="1" width="6.7109375" style="1" customWidth="1"/>
    <col min="2" max="2" width="40.85546875" style="4" customWidth="1"/>
    <col min="3" max="3" width="28.85546875" style="1" customWidth="1"/>
    <col min="4" max="4" width="34.7109375" style="6" customWidth="1"/>
    <col min="5" max="5" width="21.28515625" style="6" customWidth="1"/>
    <col min="6" max="6" width="15.42578125" style="6" customWidth="1"/>
    <col min="7" max="7" width="24.140625" style="1" customWidth="1"/>
    <col min="8" max="8" width="21.5703125" style="1" customWidth="1"/>
    <col min="9" max="9" width="29.140625" style="1" customWidth="1"/>
    <col min="10" max="10" width="4.5703125" style="1" customWidth="1"/>
    <col min="11" max="11" width="15.42578125" style="1" customWidth="1"/>
    <col min="12" max="12" width="23.140625" style="1" customWidth="1"/>
    <col min="13" max="13" width="15.140625" style="1" customWidth="1"/>
    <col min="14" max="14" width="28.140625" style="1" customWidth="1"/>
    <col min="15" max="16384" width="9.140625" style="1"/>
  </cols>
  <sheetData>
    <row r="1" spans="1:5" ht="24" customHeight="1" x14ac:dyDescent="0.25">
      <c r="A1" s="53" t="s">
        <v>8</v>
      </c>
      <c r="B1" s="53"/>
      <c r="C1" s="2" t="s">
        <v>9</v>
      </c>
      <c r="D1" s="2" t="s">
        <v>11</v>
      </c>
    </row>
    <row r="2" spans="1:5" ht="18.75" customHeight="1" x14ac:dyDescent="0.25">
      <c r="A2" s="2"/>
      <c r="B2" s="3"/>
      <c r="C2" s="2"/>
    </row>
    <row r="3" spans="1:5" ht="18.75" customHeight="1" x14ac:dyDescent="0.25">
      <c r="A3" s="2"/>
      <c r="B3" s="8" t="s">
        <v>13</v>
      </c>
      <c r="C3" s="2"/>
    </row>
    <row r="4" spans="1:5" ht="18.75" customHeight="1" x14ac:dyDescent="0.25">
      <c r="A4" s="23">
        <v>1</v>
      </c>
      <c r="B4" s="23" t="str">
        <f>INDEX(Таблица2[],A4,1)</f>
        <v>24ВШ</v>
      </c>
      <c r="C4" s="7" t="str">
        <f>B4</f>
        <v>24ВШ</v>
      </c>
      <c r="D4" s="6" t="s">
        <v>12</v>
      </c>
    </row>
    <row r="5" spans="1:5" ht="18.75" customHeight="1" x14ac:dyDescent="0.25">
      <c r="A5" s="2"/>
      <c r="B5" s="3"/>
      <c r="C5" s="2"/>
      <c r="D5" s="6" t="s">
        <v>30</v>
      </c>
    </row>
    <row r="6" spans="1:5" ht="18.75" customHeight="1" x14ac:dyDescent="0.25">
      <c r="A6" s="2"/>
      <c r="B6" s="3"/>
      <c r="C6" s="2"/>
      <c r="D6" s="6" t="s">
        <v>18</v>
      </c>
    </row>
    <row r="7" spans="1:5" ht="18.75" customHeight="1" x14ac:dyDescent="0.25">
      <c r="A7" s="2"/>
      <c r="B7" s="3"/>
      <c r="C7" s="2"/>
      <c r="D7" s="6" t="s">
        <v>16</v>
      </c>
    </row>
    <row r="8" spans="1:5" ht="18.75" customHeight="1" x14ac:dyDescent="0.25">
      <c r="A8" s="2"/>
      <c r="B8" s="3"/>
      <c r="C8" s="2"/>
      <c r="D8" s="6" t="s">
        <v>19</v>
      </c>
    </row>
    <row r="9" spans="1:5" ht="18.75" customHeight="1" x14ac:dyDescent="0.25">
      <c r="A9" s="2"/>
      <c r="B9" s="31"/>
      <c r="C9" s="2"/>
    </row>
    <row r="10" spans="1:5" ht="18.75" customHeight="1" x14ac:dyDescent="0.25">
      <c r="B10" s="8" t="s">
        <v>21</v>
      </c>
      <c r="C10" s="2"/>
    </row>
    <row r="11" spans="1:5" ht="18.75" customHeight="1" x14ac:dyDescent="0.25">
      <c r="A11" s="33">
        <v>1</v>
      </c>
      <c r="B11" s="23" t="str">
        <f>INDEX(Таблица1[],A11,1)</f>
        <v>не требуется</v>
      </c>
      <c r="C11" s="32" t="str">
        <f>INDEX(Таблица1[],A11,2)</f>
        <v/>
      </c>
      <c r="D11" s="6" t="s">
        <v>12</v>
      </c>
      <c r="E11" s="6" t="s">
        <v>24</v>
      </c>
    </row>
    <row r="12" spans="1:5" ht="18.75" customHeight="1" x14ac:dyDescent="0.25">
      <c r="A12" s="41"/>
      <c r="B12" s="42"/>
      <c r="C12" s="34" t="str">
        <f>IF(C11="","","Комплектуется кабелем КГТП 3х1-380/660 длиной "&amp;C11&amp;" или аналогичным")</f>
        <v/>
      </c>
      <c r="D12" s="6" t="s">
        <v>29</v>
      </c>
      <c r="E12" s="40" t="s">
        <v>10</v>
      </c>
    </row>
    <row r="13" spans="1:5" ht="18.75" customHeight="1" x14ac:dyDescent="0.25">
      <c r="A13" s="2"/>
      <c r="B13" s="3"/>
      <c r="C13" s="2"/>
      <c r="D13" s="6" t="s">
        <v>26</v>
      </c>
      <c r="E13" s="6" t="s">
        <v>26</v>
      </c>
    </row>
    <row r="14" spans="1:5" ht="18.75" customHeight="1" x14ac:dyDescent="0.25">
      <c r="B14" s="3"/>
      <c r="C14" s="2"/>
      <c r="D14" s="6" t="s">
        <v>27</v>
      </c>
      <c r="E14" s="6" t="s">
        <v>27</v>
      </c>
    </row>
    <row r="15" spans="1:5" ht="18.75" customHeight="1" x14ac:dyDescent="0.25">
      <c r="B15" s="3"/>
      <c r="C15" s="2"/>
      <c r="D15" s="6" t="s">
        <v>28</v>
      </c>
      <c r="E15" s="6" t="s">
        <v>28</v>
      </c>
    </row>
    <row r="16" spans="1:5" ht="18.75" customHeight="1" x14ac:dyDescent="0.25">
      <c r="B16" s="3"/>
      <c r="C16" s="2"/>
      <c r="D16" s="6" t="s">
        <v>25</v>
      </c>
      <c r="E16" s="6" t="str">
        <f>'Опросный лист Блок питания'!D5&amp;" м"</f>
        <v xml:space="preserve"> м</v>
      </c>
    </row>
    <row r="17" spans="1:14" ht="18.75" customHeight="1" x14ac:dyDescent="0.25">
      <c r="B17" s="31"/>
      <c r="C17" s="2"/>
    </row>
    <row r="18" spans="1:14" ht="18.75" customHeight="1" x14ac:dyDescent="0.25">
      <c r="B18" s="8" t="s">
        <v>22</v>
      </c>
      <c r="C18" s="33" t="str">
        <f>IF(OR(A4=2,A4=4),"Кабель для входящего разъема RS485","")</f>
        <v/>
      </c>
    </row>
    <row r="19" spans="1:14" ht="18.75" customHeight="1" x14ac:dyDescent="0.25">
      <c r="A19" s="33">
        <v>1</v>
      </c>
      <c r="B19" s="23" t="str">
        <f ca="1">INDEX(Таблица3[],A19,1)</f>
        <v/>
      </c>
      <c r="C19" s="32" t="str">
        <f ca="1">INDEX(Таблица3[],A19,2)</f>
        <v/>
      </c>
      <c r="D19" s="1"/>
      <c r="E19" s="1"/>
      <c r="F19" s="1"/>
    </row>
    <row r="20" spans="1:14" ht="18.75" customHeight="1" x14ac:dyDescent="0.25">
      <c r="A20" s="2"/>
      <c r="B20" s="3"/>
      <c r="C20" s="45" t="str">
        <f ca="1">IF(C19="","","Комплектуется кабелем КЭРсЭУнг(D)-FRHF 5x0,2 длиной "&amp;C19&amp;" или аналогичным")</f>
        <v/>
      </c>
      <c r="D20" s="6" t="s">
        <v>12</v>
      </c>
      <c r="E20" s="6" t="s">
        <v>24</v>
      </c>
      <c r="F20" s="35" t="s">
        <v>17</v>
      </c>
      <c r="G20" s="36" t="s">
        <v>18</v>
      </c>
      <c r="H20" s="36" t="s">
        <v>16</v>
      </c>
      <c r="I20" s="36" t="s">
        <v>19</v>
      </c>
      <c r="J20" s="39"/>
      <c r="K20" s="35" t="s">
        <v>17</v>
      </c>
      <c r="L20" s="36" t="s">
        <v>18</v>
      </c>
      <c r="M20" s="36" t="s">
        <v>16</v>
      </c>
      <c r="N20" s="36" t="s">
        <v>19</v>
      </c>
    </row>
    <row r="21" spans="1:14" ht="18.75" customHeight="1" x14ac:dyDescent="0.25">
      <c r="A21" s="2"/>
      <c r="B21" s="3"/>
      <c r="C21" s="41"/>
      <c r="D21" s="43" t="str">
        <f ca="1">OFFSET(F21,0,A4-1,,)</f>
        <v/>
      </c>
      <c r="E21" s="44" t="str">
        <f ca="1">OFFSET(K21,0,A4-1,,)</f>
        <v/>
      </c>
      <c r="F21" s="37" t="s">
        <v>10</v>
      </c>
      <c r="G21" s="36" t="s">
        <v>29</v>
      </c>
      <c r="H21" s="38" t="s">
        <v>10</v>
      </c>
      <c r="I21" s="36" t="s">
        <v>29</v>
      </c>
      <c r="J21" s="39"/>
      <c r="K21" s="37" t="s">
        <v>10</v>
      </c>
      <c r="L21" s="38" t="s">
        <v>10</v>
      </c>
      <c r="M21" s="38" t="s">
        <v>10</v>
      </c>
      <c r="N21" s="38" t="s">
        <v>10</v>
      </c>
    </row>
    <row r="22" spans="1:14" ht="18.75" customHeight="1" x14ac:dyDescent="0.25">
      <c r="B22" s="3"/>
      <c r="C22" s="2"/>
      <c r="D22" s="6" t="str">
        <f ca="1">OFFSET(F22,0,A4-1,,)</f>
        <v/>
      </c>
      <c r="E22" s="6" t="str">
        <f ca="1">OFFSET(K22,0,A4-1,,)</f>
        <v/>
      </c>
      <c r="F22" s="37" t="s">
        <v>10</v>
      </c>
      <c r="G22" s="36" t="s">
        <v>26</v>
      </c>
      <c r="H22" s="38" t="s">
        <v>10</v>
      </c>
      <c r="I22" s="36" t="s">
        <v>26</v>
      </c>
      <c r="J22" s="39"/>
      <c r="K22" s="38" t="s">
        <v>10</v>
      </c>
      <c r="L22" s="36" t="s">
        <v>26</v>
      </c>
      <c r="M22" s="38" t="s">
        <v>10</v>
      </c>
      <c r="N22" s="36" t="s">
        <v>26</v>
      </c>
    </row>
    <row r="23" spans="1:14" ht="18.75" customHeight="1" x14ac:dyDescent="0.25">
      <c r="B23" s="3"/>
      <c r="C23" s="2"/>
      <c r="D23" s="6" t="str">
        <f ca="1">OFFSET(F23,0,A4-1,,)</f>
        <v/>
      </c>
      <c r="E23" s="6" t="str">
        <f ca="1">OFFSET(K23,0,A4-1,,)</f>
        <v/>
      </c>
      <c r="F23" s="37" t="s">
        <v>10</v>
      </c>
      <c r="G23" s="36" t="s">
        <v>27</v>
      </c>
      <c r="H23" s="38" t="s">
        <v>10</v>
      </c>
      <c r="I23" s="36" t="s">
        <v>27</v>
      </c>
      <c r="J23" s="39"/>
      <c r="K23" s="38" t="s">
        <v>10</v>
      </c>
      <c r="L23" s="36" t="s">
        <v>27</v>
      </c>
      <c r="M23" s="38" t="s">
        <v>10</v>
      </c>
      <c r="N23" s="36" t="s">
        <v>27</v>
      </c>
    </row>
    <row r="24" spans="1:14" ht="18.75" customHeight="1" x14ac:dyDescent="0.25">
      <c r="B24" s="3"/>
      <c r="C24" s="2"/>
      <c r="D24" s="6" t="str">
        <f ca="1">OFFSET(F24,0,A4-1,,)</f>
        <v/>
      </c>
      <c r="E24" s="6" t="str">
        <f ca="1">OFFSET(K24,0,A4-1,,)</f>
        <v/>
      </c>
      <c r="F24" s="37" t="s">
        <v>10</v>
      </c>
      <c r="G24" s="36" t="s">
        <v>28</v>
      </c>
      <c r="H24" s="38" t="s">
        <v>10</v>
      </c>
      <c r="I24" s="36" t="s">
        <v>28</v>
      </c>
      <c r="J24" s="39"/>
      <c r="K24" s="38" t="s">
        <v>10</v>
      </c>
      <c r="L24" s="36" t="s">
        <v>28</v>
      </c>
      <c r="M24" s="38" t="s">
        <v>10</v>
      </c>
      <c r="N24" s="36" t="s">
        <v>28</v>
      </c>
    </row>
    <row r="25" spans="1:14" ht="18.75" customHeight="1" x14ac:dyDescent="0.25">
      <c r="B25" s="3"/>
      <c r="C25" s="2"/>
      <c r="D25" s="6" t="str">
        <f ca="1">OFFSET(F25,0,A4-1,,)</f>
        <v/>
      </c>
      <c r="E25" s="6" t="str">
        <f ca="1">OFFSET(K25,0,A4-1,,)</f>
        <v/>
      </c>
      <c r="F25" s="37" t="s">
        <v>10</v>
      </c>
      <c r="G25" s="36" t="s">
        <v>25</v>
      </c>
      <c r="H25" s="38" t="s">
        <v>10</v>
      </c>
      <c r="I25" s="36" t="s">
        <v>25</v>
      </c>
      <c r="J25" s="39"/>
      <c r="K25" s="38" t="s">
        <v>10</v>
      </c>
      <c r="L25" s="36" t="str">
        <f>'Опросный лист Блок питания'!D6&amp;" м"</f>
        <v xml:space="preserve"> м</v>
      </c>
      <c r="M25" s="38" t="s">
        <v>10</v>
      </c>
      <c r="N25" s="36" t="str">
        <f>'Опросный лист Блок питания'!D6&amp;" м"</f>
        <v xml:space="preserve"> м</v>
      </c>
    </row>
    <row r="26" spans="1:14" ht="18.75" customHeight="1" x14ac:dyDescent="0.25">
      <c r="B26" s="31"/>
      <c r="C26" s="2"/>
    </row>
    <row r="27" spans="1:14" ht="18.75" customHeight="1" x14ac:dyDescent="0.25">
      <c r="B27" s="8" t="s">
        <v>23</v>
      </c>
      <c r="C27" s="33" t="str">
        <f>IF(OR(A4=3,A4=4),"Кабель 24 В","")</f>
        <v/>
      </c>
    </row>
    <row r="28" spans="1:14" ht="18.75" customHeight="1" x14ac:dyDescent="0.25">
      <c r="A28" s="33">
        <v>1</v>
      </c>
      <c r="B28" s="23" t="str">
        <f ca="1">INDEX(Таблица4[],A28,1)</f>
        <v/>
      </c>
      <c r="C28" s="32" t="str">
        <f ca="1">INDEX(Таблица4[],A28,2)</f>
        <v/>
      </c>
      <c r="D28" s="6" t="s">
        <v>12</v>
      </c>
      <c r="E28" s="6" t="s">
        <v>24</v>
      </c>
      <c r="F28" s="35" t="s">
        <v>17</v>
      </c>
      <c r="G28" s="36" t="s">
        <v>18</v>
      </c>
      <c r="H28" s="36" t="s">
        <v>16</v>
      </c>
      <c r="I28" s="36" t="s">
        <v>19</v>
      </c>
      <c r="J28" s="39"/>
      <c r="K28" s="35" t="s">
        <v>17</v>
      </c>
      <c r="L28" s="36" t="s">
        <v>18</v>
      </c>
      <c r="M28" s="36" t="s">
        <v>16</v>
      </c>
      <c r="N28" s="36" t="s">
        <v>19</v>
      </c>
    </row>
    <row r="29" spans="1:14" ht="18.75" customHeight="1" x14ac:dyDescent="0.25">
      <c r="A29" s="41"/>
      <c r="B29" s="42"/>
      <c r="C29" s="34" t="str">
        <f ca="1">IF(C28="","","Комплектуется кабелем КГТП 2х1-380/660 длиной "&amp;C28&amp;" или аналогичным")</f>
        <v/>
      </c>
      <c r="D29" s="6" t="str">
        <f ca="1">OFFSET(F29,0,A4-1,,)</f>
        <v/>
      </c>
      <c r="E29" s="6" t="str">
        <f ca="1">OFFSET(K29,0,A4-1,,)</f>
        <v/>
      </c>
      <c r="F29" s="37" t="s">
        <v>10</v>
      </c>
      <c r="G29" s="38" t="s">
        <v>10</v>
      </c>
      <c r="H29" s="36" t="s">
        <v>29</v>
      </c>
      <c r="I29" s="36" t="s">
        <v>29</v>
      </c>
      <c r="J29" s="39"/>
      <c r="K29" s="37" t="s">
        <v>10</v>
      </c>
      <c r="L29" s="38" t="s">
        <v>10</v>
      </c>
      <c r="M29" s="38" t="s">
        <v>10</v>
      </c>
      <c r="N29" s="38" t="s">
        <v>10</v>
      </c>
    </row>
    <row r="30" spans="1:14" ht="18.75" customHeight="1" x14ac:dyDescent="0.25">
      <c r="A30" s="2"/>
      <c r="B30" s="3"/>
      <c r="C30" s="2"/>
      <c r="D30" s="6" t="str">
        <f ca="1">OFFSET(F30,0,A4-1,,)</f>
        <v/>
      </c>
      <c r="E30" s="6" t="str">
        <f ca="1">OFFSET(K30,0,A4-1,,)</f>
        <v/>
      </c>
      <c r="F30" s="37" t="s">
        <v>10</v>
      </c>
      <c r="G30" s="37" t="s">
        <v>10</v>
      </c>
      <c r="H30" s="36" t="s">
        <v>26</v>
      </c>
      <c r="I30" s="36" t="s">
        <v>26</v>
      </c>
      <c r="J30" s="39"/>
      <c r="K30" s="38" t="s">
        <v>10</v>
      </c>
      <c r="L30" s="38" t="s">
        <v>10</v>
      </c>
      <c r="M30" s="36" t="s">
        <v>26</v>
      </c>
      <c r="N30" s="36" t="s">
        <v>26</v>
      </c>
    </row>
    <row r="31" spans="1:14" ht="18.75" customHeight="1" x14ac:dyDescent="0.25">
      <c r="B31" s="3"/>
      <c r="C31" s="2"/>
      <c r="D31" s="6" t="str">
        <f ca="1">OFFSET(F31,0,A4-1,,)</f>
        <v/>
      </c>
      <c r="E31" s="6" t="str">
        <f ca="1">OFFSET(K31,0,A4-1,,)</f>
        <v/>
      </c>
      <c r="F31" s="37" t="s">
        <v>10</v>
      </c>
      <c r="G31" s="37" t="s">
        <v>10</v>
      </c>
      <c r="H31" s="36" t="s">
        <v>27</v>
      </c>
      <c r="I31" s="36" t="s">
        <v>27</v>
      </c>
      <c r="J31" s="39"/>
      <c r="K31" s="38" t="s">
        <v>10</v>
      </c>
      <c r="L31" s="38" t="s">
        <v>10</v>
      </c>
      <c r="M31" s="36" t="s">
        <v>27</v>
      </c>
      <c r="N31" s="36" t="s">
        <v>27</v>
      </c>
    </row>
    <row r="32" spans="1:14" ht="18.75" customHeight="1" x14ac:dyDescent="0.25">
      <c r="B32" s="3"/>
      <c r="C32" s="2"/>
      <c r="D32" s="6" t="str">
        <f ca="1">OFFSET(F32,0,A4-1,,)</f>
        <v/>
      </c>
      <c r="E32" s="6" t="str">
        <f ca="1">OFFSET(K32,0,A4-1,,)</f>
        <v/>
      </c>
      <c r="F32" s="37" t="s">
        <v>10</v>
      </c>
      <c r="G32" s="37" t="s">
        <v>10</v>
      </c>
      <c r="H32" s="36" t="s">
        <v>28</v>
      </c>
      <c r="I32" s="36" t="s">
        <v>28</v>
      </c>
      <c r="J32" s="39"/>
      <c r="K32" s="38" t="s">
        <v>10</v>
      </c>
      <c r="L32" s="38" t="s">
        <v>10</v>
      </c>
      <c r="M32" s="36" t="s">
        <v>28</v>
      </c>
      <c r="N32" s="36" t="s">
        <v>28</v>
      </c>
    </row>
    <row r="33" spans="1:14" ht="18.75" customHeight="1" x14ac:dyDescent="0.25">
      <c r="B33" s="3"/>
      <c r="C33" s="2"/>
      <c r="D33" s="6" t="str">
        <f ca="1">OFFSET(F33,0,A4-1,,)</f>
        <v/>
      </c>
      <c r="E33" s="6" t="str">
        <f ca="1">OFFSET(K33,0,A4-1,,)</f>
        <v/>
      </c>
      <c r="F33" s="37" t="s">
        <v>10</v>
      </c>
      <c r="G33" s="37" t="s">
        <v>10</v>
      </c>
      <c r="H33" s="36" t="s">
        <v>25</v>
      </c>
      <c r="I33" s="36" t="s">
        <v>25</v>
      </c>
      <c r="J33" s="39"/>
      <c r="K33" s="38" t="s">
        <v>10</v>
      </c>
      <c r="L33" s="38" t="s">
        <v>10</v>
      </c>
      <c r="M33" s="36" t="str">
        <f>'Опросный лист Блок питания'!D7&amp;" м"</f>
        <v xml:space="preserve"> м</v>
      </c>
      <c r="N33" s="36" t="str">
        <f>'Опросный лист Блок питания'!D7&amp;" м"</f>
        <v xml:space="preserve"> м</v>
      </c>
    </row>
    <row r="34" spans="1:14" ht="18.75" customHeight="1" x14ac:dyDescent="0.25">
      <c r="B34" s="3"/>
      <c r="C34" s="2"/>
    </row>
    <row r="35" spans="1:14" ht="18.75" customHeight="1" x14ac:dyDescent="0.25">
      <c r="B35" s="3"/>
      <c r="C35" s="2"/>
    </row>
    <row r="36" spans="1:14" ht="18.75" customHeight="1" x14ac:dyDescent="0.25">
      <c r="A36" s="2"/>
      <c r="B36" s="3"/>
      <c r="C36" s="2"/>
    </row>
    <row r="37" spans="1:14" ht="18.75" customHeight="1" x14ac:dyDescent="0.25">
      <c r="B37" s="54" t="str">
        <f>"Блок питания"&amp;" ""Автон"" "&amp;"("&amp;C4&amp;")"</f>
        <v>Блок питания "Автон" (24ВШ)</v>
      </c>
      <c r="C37" s="54"/>
      <c r="D37" s="54"/>
    </row>
    <row r="38" spans="1:14" ht="18.75" customHeight="1" x14ac:dyDescent="0.25"/>
    <row r="39" spans="1:14" ht="62.25" customHeight="1" x14ac:dyDescent="0.25">
      <c r="B39" s="55" t="str">
        <f ca="1">C12&amp;
IF(C12="","",CHAR(10))
&amp;C20&amp;
IF(C20="","",CHAR(10))
&amp;C29&amp;
IF(C29="","",CHAR(10))</f>
        <v/>
      </c>
      <c r="C39" s="55"/>
    </row>
    <row r="40" spans="1:14" ht="17.25" customHeight="1" x14ac:dyDescent="0.25"/>
    <row r="41" spans="1:14" x14ac:dyDescent="0.25">
      <c r="F41" s="25"/>
    </row>
    <row r="42" spans="1:14" ht="15" customHeight="1" x14ac:dyDescent="0.25"/>
    <row r="43" spans="1:14" ht="15" customHeight="1" x14ac:dyDescent="0.25"/>
    <row r="44" spans="1:14" ht="15" customHeight="1" x14ac:dyDescent="0.25"/>
    <row r="46" spans="1:14" ht="9" customHeight="1" x14ac:dyDescent="0.25"/>
    <row r="66" spans="1:2" x14ac:dyDescent="0.25">
      <c r="A66" s="24"/>
      <c r="B66" s="5"/>
    </row>
  </sheetData>
  <mergeCells count="3">
    <mergeCell ref="A1:B1"/>
    <mergeCell ref="B37:D37"/>
    <mergeCell ref="B39:C39"/>
  </mergeCells>
  <pageMargins left="0.6692913385826772" right="0.15748031496062992" top="0.35433070866141736" bottom="0.27559055118110237" header="0.19685039370078741" footer="0.23622047244094491"/>
  <pageSetup paperSize="9" scale="85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Опросный лист Блок питания</vt:lpstr>
      <vt:lpstr>Лист1</vt:lpstr>
      <vt:lpstr>'Опросный лист Блок питания'!Область_печати</vt:lpstr>
    </vt:vector>
  </TitlesOfParts>
  <Company>нефтегаз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Кукина Ольга</cp:lastModifiedBy>
  <cp:lastPrinted>2023-04-13T10:52:00Z</cp:lastPrinted>
  <dcterms:created xsi:type="dcterms:W3CDTF">2008-11-24T06:26:29Z</dcterms:created>
  <dcterms:modified xsi:type="dcterms:W3CDTF">2023-05-12T14:24:04Z</dcterms:modified>
</cp:coreProperties>
</file>